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Вадим\Work\Work\"/>
    </mc:Choice>
  </mc:AlternateContent>
  <bookViews>
    <workbookView xWindow="0" yWindow="0" windowWidth="31245" windowHeight="10650"/>
  </bookViews>
  <sheets>
    <sheet name="Расчет НМЦ" sheetId="1" r:id="rId1"/>
    <sheet name="Спецификация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2" l="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2" i="2"/>
  <c r="C105" i="1" l="1"/>
  <c r="B106" i="1"/>
  <c r="C106" i="1"/>
  <c r="C107" i="1"/>
  <c r="D107" i="1"/>
  <c r="E107" i="1"/>
  <c r="C110" i="1"/>
  <c r="C108" i="1" s="1"/>
  <c r="D110" i="1"/>
  <c r="D108" i="1" s="1"/>
  <c r="E110" i="1"/>
  <c r="E108" i="1" s="1"/>
  <c r="C41" i="1"/>
  <c r="B42" i="1"/>
  <c r="C42" i="1"/>
  <c r="C43" i="1"/>
  <c r="D43" i="1"/>
  <c r="E43" i="1"/>
  <c r="C46" i="1"/>
  <c r="C44" i="1" s="1"/>
  <c r="D46" i="1"/>
  <c r="D44" i="1" s="1"/>
  <c r="E46" i="1"/>
  <c r="E44" i="1" s="1"/>
  <c r="C49" i="1"/>
  <c r="B50" i="1"/>
  <c r="C50" i="1"/>
  <c r="C51" i="1"/>
  <c r="D51" i="1"/>
  <c r="E51" i="1"/>
  <c r="C54" i="1"/>
  <c r="C52" i="1" s="1"/>
  <c r="D54" i="1"/>
  <c r="D52" i="1" s="1"/>
  <c r="E54" i="1"/>
  <c r="E52" i="1" s="1"/>
  <c r="C57" i="1"/>
  <c r="B58" i="1"/>
  <c r="C58" i="1"/>
  <c r="C59" i="1"/>
  <c r="D59" i="1"/>
  <c r="E59" i="1"/>
  <c r="C62" i="1"/>
  <c r="C60" i="1" s="1"/>
  <c r="D62" i="1"/>
  <c r="D60" i="1" s="1"/>
  <c r="E62" i="1"/>
  <c r="E60" i="1" s="1"/>
  <c r="C65" i="1"/>
  <c r="B66" i="1"/>
  <c r="C66" i="1"/>
  <c r="C67" i="1"/>
  <c r="D67" i="1"/>
  <c r="E67" i="1"/>
  <c r="C70" i="1"/>
  <c r="C68" i="1" s="1"/>
  <c r="D70" i="1"/>
  <c r="D68" i="1" s="1"/>
  <c r="E70" i="1"/>
  <c r="E68" i="1" s="1"/>
  <c r="C73" i="1"/>
  <c r="B74" i="1"/>
  <c r="C74" i="1"/>
  <c r="C75" i="1"/>
  <c r="D75" i="1"/>
  <c r="E75" i="1"/>
  <c r="C78" i="1"/>
  <c r="C76" i="1" s="1"/>
  <c r="D78" i="1"/>
  <c r="D76" i="1" s="1"/>
  <c r="E78" i="1"/>
  <c r="E76" i="1" s="1"/>
  <c r="C81" i="1"/>
  <c r="B82" i="1"/>
  <c r="C82" i="1"/>
  <c r="C83" i="1"/>
  <c r="D83" i="1"/>
  <c r="E83" i="1"/>
  <c r="C86" i="1"/>
  <c r="D86" i="1"/>
  <c r="D84" i="1" s="1"/>
  <c r="E86" i="1"/>
  <c r="E84" i="1" s="1"/>
  <c r="C89" i="1"/>
  <c r="B90" i="1"/>
  <c r="C90" i="1"/>
  <c r="C91" i="1"/>
  <c r="D91" i="1"/>
  <c r="E91" i="1"/>
  <c r="C94" i="1"/>
  <c r="D94" i="1"/>
  <c r="D92" i="1" s="1"/>
  <c r="E94" i="1"/>
  <c r="E92" i="1" s="1"/>
  <c r="C97" i="1"/>
  <c r="B98" i="1"/>
  <c r="C98" i="1"/>
  <c r="C99" i="1"/>
  <c r="D99" i="1"/>
  <c r="E99" i="1"/>
  <c r="C102" i="1"/>
  <c r="C100" i="1" s="1"/>
  <c r="D102" i="1"/>
  <c r="D100" i="1" s="1"/>
  <c r="E102" i="1"/>
  <c r="E100" i="1" s="1"/>
  <c r="F70" i="1" l="1"/>
  <c r="H71" i="1" s="1"/>
  <c r="F78" i="1"/>
  <c r="H79" i="1" s="1"/>
  <c r="F110" i="1"/>
  <c r="H111" i="1" s="1"/>
  <c r="F108" i="1"/>
  <c r="G109" i="1" s="1"/>
  <c r="F102" i="1"/>
  <c r="H103" i="1" s="1"/>
  <c r="F86" i="1"/>
  <c r="H87" i="1" s="1"/>
  <c r="F46" i="1"/>
  <c r="H47" i="1" s="1"/>
  <c r="F94" i="1"/>
  <c r="H95" i="1" s="1"/>
  <c r="F62" i="1"/>
  <c r="H63" i="1" s="1"/>
  <c r="F68" i="1"/>
  <c r="G69" i="1" s="1"/>
  <c r="F60" i="1"/>
  <c r="G61" i="1" s="1"/>
  <c r="F100" i="1"/>
  <c r="G101" i="1" s="1"/>
  <c r="F52" i="1"/>
  <c r="G53" i="1" s="1"/>
  <c r="C92" i="1"/>
  <c r="F92" i="1" s="1"/>
  <c r="G93" i="1" s="1"/>
  <c r="F54" i="1"/>
  <c r="H55" i="1" s="1"/>
  <c r="C84" i="1"/>
  <c r="F84" i="1" s="1"/>
  <c r="G85" i="1" s="1"/>
  <c r="F76" i="1"/>
  <c r="G77" i="1" s="1"/>
  <c r="F44" i="1"/>
  <c r="G45" i="1" s="1"/>
  <c r="L10" i="2"/>
  <c r="M10" i="2" s="1"/>
  <c r="L11" i="2"/>
  <c r="M11" i="2" s="1"/>
  <c r="L12" i="2"/>
  <c r="M12" i="2" s="1"/>
  <c r="L13" i="2"/>
  <c r="M13" i="2" s="1"/>
  <c r="L14" i="2"/>
  <c r="M14" i="2" s="1"/>
  <c r="L15" i="2"/>
  <c r="M15" i="2" s="1"/>
  <c r="L16" i="2"/>
  <c r="M16" i="2" s="1"/>
  <c r="L17" i="2"/>
  <c r="M17" i="2" s="1"/>
  <c r="L18" i="2"/>
  <c r="M18" i="2" s="1"/>
  <c r="L19" i="2"/>
  <c r="M19" i="2" s="1"/>
  <c r="L20" i="2"/>
  <c r="M20" i="2" s="1"/>
  <c r="L21" i="2"/>
  <c r="M21" i="2"/>
  <c r="L22" i="2"/>
  <c r="M22" i="2" s="1"/>
  <c r="L23" i="2"/>
  <c r="M23" i="2" s="1"/>
  <c r="L24" i="2"/>
  <c r="M24" i="2" s="1"/>
  <c r="L25" i="2"/>
  <c r="M25" i="2" s="1"/>
  <c r="L26" i="2"/>
  <c r="M26" i="2" s="1"/>
  <c r="L27" i="2"/>
  <c r="M27" i="2"/>
  <c r="L28" i="2"/>
  <c r="M28" i="2" s="1"/>
  <c r="L29" i="2"/>
  <c r="M29" i="2"/>
  <c r="L30" i="2"/>
  <c r="M30" i="2" s="1"/>
  <c r="L31" i="2"/>
  <c r="M31" i="2"/>
  <c r="L32" i="2"/>
  <c r="M32" i="2" s="1"/>
  <c r="L33" i="2"/>
  <c r="M33" i="2" s="1"/>
  <c r="L34" i="2"/>
  <c r="M34" i="2" s="1"/>
  <c r="L35" i="2"/>
  <c r="M35" i="2" s="1"/>
  <c r="L36" i="2"/>
  <c r="M36" i="2" s="1"/>
  <c r="L37" i="2"/>
  <c r="M37" i="2" s="1"/>
  <c r="L38" i="2"/>
  <c r="M38" i="2" s="1"/>
  <c r="L39" i="2"/>
  <c r="M39" i="2" s="1"/>
  <c r="L40" i="2"/>
  <c r="M40" i="2" s="1"/>
  <c r="L41" i="2"/>
  <c r="M41" i="2"/>
  <c r="L42" i="2"/>
  <c r="M42" i="2" s="1"/>
  <c r="L43" i="2"/>
  <c r="M43" i="2" s="1"/>
  <c r="L44" i="2"/>
  <c r="M44" i="2" s="1"/>
  <c r="L45" i="2"/>
  <c r="M45" i="2"/>
  <c r="L46" i="2"/>
  <c r="M46" i="2" s="1"/>
  <c r="L47" i="2"/>
  <c r="M47" i="2"/>
  <c r="L48" i="2"/>
  <c r="M48" i="2" s="1"/>
  <c r="L49" i="2"/>
  <c r="M49" i="2"/>
  <c r="L50" i="2"/>
  <c r="M50" i="2" s="1"/>
  <c r="L51" i="2"/>
  <c r="M51" i="2" s="1"/>
  <c r="L52" i="2"/>
  <c r="M52" i="2" s="1"/>
  <c r="L53" i="2"/>
  <c r="M53" i="2"/>
  <c r="L54" i="2"/>
  <c r="M54" i="2" s="1"/>
  <c r="L55" i="2"/>
  <c r="M55" i="2"/>
  <c r="L56" i="2"/>
  <c r="M56" i="2" s="1"/>
  <c r="L57" i="2"/>
  <c r="M57" i="2" s="1"/>
  <c r="L58" i="2"/>
  <c r="M58" i="2" s="1"/>
  <c r="L59" i="2"/>
  <c r="M59" i="2"/>
  <c r="L60" i="2"/>
  <c r="M60" i="2" s="1"/>
  <c r="L61" i="2"/>
  <c r="M61" i="2"/>
  <c r="L62" i="2"/>
  <c r="M62" i="2" s="1"/>
  <c r="L63" i="2"/>
  <c r="M63" i="2"/>
  <c r="L64" i="2"/>
  <c r="M64" i="2" s="1"/>
  <c r="L65" i="2"/>
  <c r="M65" i="2" s="1"/>
  <c r="L66" i="2"/>
  <c r="M66" i="2" s="1"/>
  <c r="L67" i="2"/>
  <c r="M67" i="2" s="1"/>
  <c r="L68" i="2"/>
  <c r="M68" i="2" s="1"/>
  <c r="L69" i="2"/>
  <c r="M69" i="2" s="1"/>
  <c r="L70" i="2"/>
  <c r="M70" i="2" s="1"/>
  <c r="L71" i="2"/>
  <c r="M71" i="2" s="1"/>
  <c r="L72" i="2"/>
  <c r="M72" i="2" s="1"/>
  <c r="L73" i="2"/>
  <c r="M73" i="2"/>
  <c r="L74" i="2"/>
  <c r="M74" i="2" s="1"/>
  <c r="L75" i="2"/>
  <c r="M75" i="2" s="1"/>
  <c r="L76" i="2"/>
  <c r="M76" i="2" s="1"/>
  <c r="C25" i="1"/>
  <c r="B26" i="1"/>
  <c r="C26" i="1"/>
  <c r="C27" i="1"/>
  <c r="D27" i="1"/>
  <c r="E27" i="1"/>
  <c r="C30" i="1"/>
  <c r="C28" i="1" s="1"/>
  <c r="D30" i="1"/>
  <c r="D28" i="1" s="1"/>
  <c r="E30" i="1"/>
  <c r="E28" i="1" s="1"/>
  <c r="C33" i="1"/>
  <c r="B34" i="1"/>
  <c r="C34" i="1"/>
  <c r="C35" i="1"/>
  <c r="D35" i="1"/>
  <c r="E35" i="1"/>
  <c r="C38" i="1"/>
  <c r="C36" i="1" s="1"/>
  <c r="D38" i="1"/>
  <c r="D36" i="1" s="1"/>
  <c r="E38" i="1"/>
  <c r="E36" i="1" s="1"/>
  <c r="E22" i="1"/>
  <c r="E20" i="1" s="1"/>
  <c r="D22" i="1"/>
  <c r="D20" i="1" s="1"/>
  <c r="C22" i="1"/>
  <c r="C20" i="1" s="1"/>
  <c r="E19" i="1"/>
  <c r="D19" i="1"/>
  <c r="C19" i="1"/>
  <c r="C18" i="1"/>
  <c r="B18" i="1"/>
  <c r="C17" i="1"/>
  <c r="F30" i="1" l="1"/>
  <c r="H31" i="1" s="1"/>
  <c r="F38" i="1"/>
  <c r="H39" i="1" s="1"/>
  <c r="F28" i="1"/>
  <c r="G29" i="1" s="1"/>
  <c r="F36" i="1"/>
  <c r="G37" i="1" s="1"/>
  <c r="B10" i="1" l="1"/>
  <c r="E11" i="1" l="1"/>
  <c r="D11" i="1"/>
  <c r="C11" i="1"/>
  <c r="F20" i="1" l="1"/>
  <c r="G21" i="1" s="1"/>
  <c r="F22" i="1"/>
  <c r="H23" i="1" s="1"/>
  <c r="L3" i="2" l="1"/>
  <c r="L4" i="2"/>
  <c r="L5" i="2"/>
  <c r="L6" i="2"/>
  <c r="L7" i="2"/>
  <c r="L8" i="2"/>
  <c r="L9" i="2"/>
  <c r="L2" i="2"/>
  <c r="C14" i="1"/>
  <c r="C12" i="1" s="1"/>
  <c r="E14" i="1" l="1"/>
  <c r="E12" i="1" s="1"/>
  <c r="D14" i="1"/>
  <c r="D12" i="1" s="1"/>
  <c r="C10" i="1"/>
  <c r="C9" i="1"/>
  <c r="M9" i="2"/>
  <c r="M8" i="2"/>
  <c r="M7" i="2"/>
  <c r="M6" i="2"/>
  <c r="M5" i="2"/>
  <c r="M4" i="2"/>
  <c r="M3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M2" i="2"/>
  <c r="M77" i="2" s="1"/>
  <c r="F14" i="1" l="1"/>
  <c r="H15" i="1" s="1"/>
  <c r="G114" i="1" s="1"/>
  <c r="F12" i="1"/>
  <c r="G13" i="1" s="1"/>
  <c r="G112" i="1" l="1"/>
  <c r="G113" i="1" s="1"/>
</calcChain>
</file>

<file path=xl/sharedStrings.xml><?xml version="1.0" encoding="utf-8"?>
<sst xmlns="http://schemas.openxmlformats.org/spreadsheetml/2006/main" count="423" uniqueCount="40">
  <si>
    <t>Приложение к Протоколу НМЦК</t>
  </si>
  <si>
    <t xml:space="preserve">Лот № </t>
  </si>
  <si>
    <t>Способ определения поставщика: электронный аукцион</t>
  </si>
  <si>
    <t>Категории</t>
  </si>
  <si>
    <t>Цены поставщиков</t>
  </si>
  <si>
    <t>Средняя цена за единицу (руб.)</t>
  </si>
  <si>
    <t>Начальная (максимальная) цена (руб.)</t>
  </si>
  <si>
    <t>Сведения о цене на аналогичные (сопоставимые) товары, содержащиеся в ЕАИСТ и АИС "Портал поставщиков" ЕАИСТ</t>
  </si>
  <si>
    <t>Поставщики</t>
  </si>
  <si>
    <t>Поставщик 1</t>
  </si>
  <si>
    <t>Поставщик 2</t>
  </si>
  <si>
    <t>Поставщик 3</t>
  </si>
  <si>
    <t>Х</t>
  </si>
  <si>
    <t>Наименование товара, технические характеристики</t>
  </si>
  <si>
    <t>Модель, производитель</t>
  </si>
  <si>
    <t>информация отсутствует</t>
  </si>
  <si>
    <t>Цена за единицу товара без учетом налога на добавленную стоимость, руб.</t>
  </si>
  <si>
    <t>Итого стоимость товара без учета налога на добавленную стоимость, руб.</t>
  </si>
  <si>
    <t>Итого стоимость товара с учетом налога на добавленную стоимость</t>
  </si>
  <si>
    <t>п/п</t>
  </si>
  <si>
    <t>Наименование товара</t>
  </si>
  <si>
    <t>Ед. изм.</t>
  </si>
  <si>
    <t>Кол-во</t>
  </si>
  <si>
    <t>Цена, руб.</t>
  </si>
  <si>
    <t>Сумма, руб.</t>
  </si>
  <si>
    <t>X</t>
  </si>
  <si>
    <t>№ пп</t>
  </si>
  <si>
    <t>Итого начальная максимальная цена контракта (цена лота) без учета налога на добавленную стоимость</t>
  </si>
  <si>
    <t>Итого начальная максимальная цена контракта (цена лота) с учетом налога на добавленную стоимость</t>
  </si>
  <si>
    <t>Дата составления</t>
  </si>
  <si>
    <t>Марка 1</t>
  </si>
  <si>
    <t>Марка 2</t>
  </si>
  <si>
    <t>Марка 3</t>
  </si>
  <si>
    <r>
      <t xml:space="preserve">Определение начальной (максимальной) цены контракта (цены лота) на поставку </t>
    </r>
    <r>
      <rPr>
        <b/>
        <sz val="14"/>
        <color rgb="FFFF0000"/>
        <rFont val="Times New Roman"/>
        <family val="1"/>
        <charset val="204"/>
      </rPr>
      <t>наименование закупки</t>
    </r>
  </si>
  <si>
    <t>И.И. Иванов</t>
  </si>
  <si>
    <t>Итого:</t>
  </si>
  <si>
    <t xml:space="preserve">Ф.И.О и должность лица получившего уквзанные сведения: Ведущий специалист контрактной службы                          </t>
  </si>
  <si>
    <t>Коэф. вариации</t>
  </si>
  <si>
    <t>Цена за единицу товара с учетом налога на добавленную стоимость 22 %, руб.</t>
  </si>
  <si>
    <t>Сумма налога на добавленную стоимость (рублей), 22 %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</si>
</sst>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/>
    <xf numFmtId="4" fontId="5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4" fontId="5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1" applyFont="1" applyFill="1" applyBorder="1" applyAlignment="1">
      <alignment horizontal="center" vertical="top" wrapText="1"/>
    </xf>
    <xf numFmtId="0" fontId="9" fillId="0" borderId="0" xfId="1" applyFont="1" applyAlignment="1">
      <alignment vertical="top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2" fontId="0" fillId="0" borderId="0" xfId="0" applyNumberFormat="1" applyFill="1" applyBorder="1" applyAlignment="1">
      <alignment vertical="center"/>
    </xf>
    <xf numFmtId="2" fontId="0" fillId="0" borderId="0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4" fontId="3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Continuous" wrapText="1"/>
    </xf>
    <xf numFmtId="14" fontId="0" fillId="0" borderId="0" xfId="0" applyNumberForma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Continuous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Border="1"/>
    <xf numFmtId="0" fontId="3" fillId="0" borderId="1" xfId="0" applyFont="1" applyFill="1" applyBorder="1" applyAlignment="1">
      <alignment horizontal="centerContinuous" vertical="center" wrapText="1"/>
    </xf>
    <xf numFmtId="0" fontId="0" fillId="0" borderId="1" xfId="0" applyBorder="1" applyAlignment="1">
      <alignment horizontal="centerContinuous"/>
    </xf>
    <xf numFmtId="0" fontId="10" fillId="0" borderId="0" xfId="0" applyFont="1"/>
    <xf numFmtId="0" fontId="9" fillId="0" borderId="4" xfId="1" applyFont="1" applyFill="1" applyBorder="1" applyAlignment="1">
      <alignment horizontal="center" vertical="top"/>
    </xf>
    <xf numFmtId="0" fontId="4" fillId="0" borderId="5" xfId="1" applyFont="1" applyFill="1" applyBorder="1" applyAlignment="1">
      <alignment horizontal="center" vertical="top" wrapText="1"/>
    </xf>
    <xf numFmtId="43" fontId="4" fillId="3" borderId="6" xfId="3" applyFont="1" applyFill="1" applyBorder="1" applyAlignment="1">
      <alignment horizontal="center" vertical="top" wrapText="1"/>
    </xf>
    <xf numFmtId="43" fontId="4" fillId="4" borderId="4" xfId="3" applyFont="1" applyFill="1" applyBorder="1" applyAlignment="1">
      <alignment horizontal="center" vertical="top" wrapText="1"/>
    </xf>
    <xf numFmtId="43" fontId="4" fillId="5" borderId="5" xfId="3" applyFont="1" applyFill="1" applyBorder="1" applyAlignment="1">
      <alignment horizontal="center" vertical="top" wrapText="1"/>
    </xf>
    <xf numFmtId="43" fontId="4" fillId="5" borderId="7" xfId="3" applyFont="1" applyFill="1" applyBorder="1" applyAlignment="1">
      <alignment horizontal="center" vertical="top" wrapText="1"/>
    </xf>
    <xf numFmtId="43" fontId="4" fillId="0" borderId="4" xfId="3" applyFont="1" applyFill="1" applyBorder="1" applyAlignment="1">
      <alignment horizontal="center" vertical="top" wrapText="1"/>
    </xf>
    <xf numFmtId="0" fontId="2" fillId="2" borderId="8" xfId="1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 wrapText="1"/>
    </xf>
    <xf numFmtId="3" fontId="3" fillId="2" borderId="9" xfId="2" applyNumberFormat="1" applyFont="1" applyFill="1" applyBorder="1" applyAlignment="1">
      <alignment horizontal="center" vertical="center" wrapText="1"/>
    </xf>
    <xf numFmtId="43" fontId="2" fillId="3" borderId="10" xfId="3" applyFont="1" applyFill="1" applyBorder="1" applyAlignment="1">
      <alignment horizontal="center" vertical="center" wrapText="1"/>
    </xf>
    <xf numFmtId="43" fontId="2" fillId="4" borderId="8" xfId="3" applyFont="1" applyFill="1" applyBorder="1" applyAlignment="1">
      <alignment horizontal="center" vertical="center" wrapText="1"/>
    </xf>
    <xf numFmtId="43" fontId="2" fillId="5" borderId="9" xfId="3" applyFont="1" applyFill="1" applyBorder="1" applyAlignment="1">
      <alignment horizontal="center" vertical="center" wrapText="1"/>
    </xf>
    <xf numFmtId="43" fontId="2" fillId="5" borderId="11" xfId="3" applyFont="1" applyFill="1" applyBorder="1" applyAlignment="1">
      <alignment horizontal="center" vertical="center" wrapText="1"/>
    </xf>
    <xf numFmtId="0" fontId="2" fillId="0" borderId="12" xfId="1" applyFont="1" applyBorder="1" applyAlignment="1">
      <alignment vertical="center"/>
    </xf>
    <xf numFmtId="43" fontId="2" fillId="2" borderId="8" xfId="3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4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left" vertical="center" shrinkToFit="1"/>
    </xf>
    <xf numFmtId="9" fontId="0" fillId="0" borderId="0" xfId="4" applyFont="1" applyAlignment="1">
      <alignment horizontal="center"/>
    </xf>
    <xf numFmtId="0" fontId="2" fillId="2" borderId="1" xfId="2" applyFont="1" applyFill="1" applyBorder="1" applyAlignment="1">
      <alignment horizontal="center" vertical="center" wrapText="1"/>
    </xf>
    <xf numFmtId="9" fontId="0" fillId="0" borderId="1" xfId="4" applyFont="1" applyBorder="1" applyAlignment="1">
      <alignment horizont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 shrinkToFi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shrinkToFit="1"/>
    </xf>
  </cellXfs>
  <cellStyles count="5">
    <cellStyle name="Обычный" xfId="0" builtinId="0"/>
    <cellStyle name="Обычный 2" xfId="1"/>
    <cellStyle name="Обычный 2 2" xfId="2"/>
    <cellStyle name="Процентный" xfId="4" builtinId="5"/>
    <cellStyle name="Финансовый 2" xfId="3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120"/>
  <sheetViews>
    <sheetView tabSelected="1" topLeftCell="A97" zoomScaleNormal="100" workbookViewId="0">
      <selection activeCell="N110" sqref="N110"/>
    </sheetView>
  </sheetViews>
  <sheetFormatPr defaultRowHeight="15" x14ac:dyDescent="0.25"/>
  <cols>
    <col min="1" max="1" width="4.28515625" customWidth="1"/>
    <col min="2" max="2" width="47.7109375" customWidth="1"/>
    <col min="3" max="6" width="17.5703125" customWidth="1"/>
    <col min="7" max="7" width="0.28515625" customWidth="1"/>
    <col min="8" max="8" width="17.7109375" customWidth="1"/>
    <col min="9" max="9" width="32.28515625" customWidth="1"/>
  </cols>
  <sheetData>
    <row r="1" spans="1:9" ht="18.75" x14ac:dyDescent="0.3">
      <c r="B1" s="1"/>
      <c r="C1" s="4"/>
      <c r="D1" s="4"/>
      <c r="E1" s="4"/>
      <c r="F1" s="9" t="s">
        <v>0</v>
      </c>
      <c r="G1" s="9"/>
      <c r="H1" s="11"/>
      <c r="I1" s="9"/>
    </row>
    <row r="2" spans="1:9" ht="15.75" x14ac:dyDescent="0.25">
      <c r="B2" s="1"/>
      <c r="C2" s="4"/>
      <c r="D2" s="4"/>
      <c r="E2" s="4"/>
      <c r="F2" s="10"/>
      <c r="G2" s="10"/>
      <c r="H2" s="12"/>
      <c r="I2" s="14"/>
    </row>
    <row r="3" spans="1:9" ht="45.75" customHeight="1" x14ac:dyDescent="0.25">
      <c r="B3" s="74" t="s">
        <v>33</v>
      </c>
      <c r="C3" s="74"/>
      <c r="D3" s="74"/>
      <c r="E3" s="74"/>
      <c r="F3" s="74"/>
      <c r="G3" s="74"/>
      <c r="H3" s="74"/>
      <c r="I3" s="74"/>
    </row>
    <row r="4" spans="1:9" ht="15.75" x14ac:dyDescent="0.25">
      <c r="B4" s="2"/>
      <c r="C4" s="5"/>
      <c r="D4" s="5"/>
      <c r="E4" s="5"/>
      <c r="F4" s="8"/>
      <c r="G4" s="8"/>
      <c r="H4" s="13"/>
      <c r="I4" s="15"/>
    </row>
    <row r="5" spans="1:9" ht="15.75" x14ac:dyDescent="0.25">
      <c r="B5" s="3" t="s">
        <v>1</v>
      </c>
      <c r="C5" s="6">
        <v>10010010</v>
      </c>
      <c r="D5" s="8"/>
      <c r="E5" s="8"/>
      <c r="F5" s="77" t="s">
        <v>2</v>
      </c>
      <c r="G5" s="77"/>
      <c r="H5" s="78"/>
      <c r="I5" s="79"/>
    </row>
    <row r="6" spans="1:9" ht="15" customHeight="1" x14ac:dyDescent="0.25">
      <c r="A6" s="76" t="s">
        <v>26</v>
      </c>
      <c r="B6" s="76" t="s">
        <v>3</v>
      </c>
      <c r="C6" s="76" t="s">
        <v>4</v>
      </c>
      <c r="D6" s="76"/>
      <c r="E6" s="76"/>
      <c r="F6" s="80" t="s">
        <v>5</v>
      </c>
      <c r="G6" s="73" t="s">
        <v>6</v>
      </c>
      <c r="H6" s="73"/>
      <c r="I6" s="73" t="s">
        <v>7</v>
      </c>
    </row>
    <row r="7" spans="1:9" ht="15" customHeight="1" x14ac:dyDescent="0.25">
      <c r="A7" s="76"/>
      <c r="B7" s="76"/>
      <c r="C7" s="76"/>
      <c r="D7" s="76"/>
      <c r="E7" s="76"/>
      <c r="F7" s="80"/>
      <c r="G7" s="73"/>
      <c r="H7" s="73"/>
      <c r="I7" s="73"/>
    </row>
    <row r="8" spans="1:9" ht="51" customHeight="1" x14ac:dyDescent="0.25">
      <c r="A8" s="76"/>
      <c r="B8" s="17" t="s">
        <v>8</v>
      </c>
      <c r="C8" s="18" t="s">
        <v>9</v>
      </c>
      <c r="D8" s="18" t="s">
        <v>10</v>
      </c>
      <c r="E8" s="18" t="s">
        <v>11</v>
      </c>
      <c r="F8" s="80"/>
      <c r="G8" s="73"/>
      <c r="H8" s="73"/>
      <c r="I8" s="73"/>
    </row>
    <row r="9" spans="1:9" ht="31.5" x14ac:dyDescent="0.25">
      <c r="A9" s="75">
        <v>1</v>
      </c>
      <c r="B9" s="19" t="s">
        <v>13</v>
      </c>
      <c r="C9" s="38">
        <f>INDEX(Спецификация!$A$1:$G$9,A9+1,2)</f>
        <v>0</v>
      </c>
      <c r="D9" s="38"/>
      <c r="E9" s="38"/>
      <c r="F9" s="38"/>
      <c r="G9" s="81" t="s">
        <v>12</v>
      </c>
      <c r="H9" s="81"/>
      <c r="I9" s="7" t="s">
        <v>12</v>
      </c>
    </row>
    <row r="10" spans="1:9" ht="15.75" x14ac:dyDescent="0.25">
      <c r="A10" s="75"/>
      <c r="B10" s="19" t="str">
        <f>CONCATENATE("Количество единиц товара, ",INDEX(Спецификация!$A$1:$G$9,A9+1,3))</f>
        <v xml:space="preserve">Количество единиц товара, </v>
      </c>
      <c r="C10" s="38">
        <f>INDEX(Спецификация!$A$1:$G$9,A9+1,4)</f>
        <v>0</v>
      </c>
      <c r="D10" s="38"/>
      <c r="E10" s="38"/>
      <c r="F10" s="38"/>
      <c r="G10" s="81" t="s">
        <v>12</v>
      </c>
      <c r="H10" s="81"/>
      <c r="I10" s="7" t="s">
        <v>12</v>
      </c>
    </row>
    <row r="11" spans="1:9" ht="15.75" x14ac:dyDescent="0.25">
      <c r="A11" s="75"/>
      <c r="B11" s="17" t="s">
        <v>14</v>
      </c>
      <c r="C11" s="7" t="str">
        <f>IF(INDEX(Спецификация!$A$1:$J$9,A9+1,8)=0,"",(INDEX(Спецификация!$A$1:$J$9,A9+1,8)))</f>
        <v/>
      </c>
      <c r="D11" s="7" t="str">
        <f>IF((INDEX(Спецификация!$A$1:$J$9,A9+1,9))=0,"",(INDEX(Спецификация!$A$1:$J$9,A9+1,9)))</f>
        <v/>
      </c>
      <c r="E11" s="7" t="str">
        <f>IF((INDEX(Спецификация!$A$1:$J$9,A9+1,10))=0,"",(INDEX(Спецификация!$A$1:$J$9,A9+1,10)))</f>
        <v/>
      </c>
      <c r="F11" s="32"/>
      <c r="G11" s="81" t="s">
        <v>12</v>
      </c>
      <c r="H11" s="81"/>
      <c r="I11" s="7" t="s">
        <v>15</v>
      </c>
    </row>
    <row r="12" spans="1:9" ht="31.5" x14ac:dyDescent="0.25">
      <c r="A12" s="75"/>
      <c r="B12" s="17" t="s">
        <v>16</v>
      </c>
      <c r="C12" s="7">
        <f>ROUND(C14/122*100,2)</f>
        <v>0</v>
      </c>
      <c r="D12" s="7">
        <f>ROUND(D14/122*100,2)</f>
        <v>0</v>
      </c>
      <c r="E12" s="7">
        <f>ROUND(E14/122*100,2)</f>
        <v>0</v>
      </c>
      <c r="F12" s="7">
        <f>ROUND(SUM(C12+D12+E12)/3,2)</f>
        <v>0</v>
      </c>
      <c r="G12" s="81" t="s">
        <v>12</v>
      </c>
      <c r="H12" s="81"/>
      <c r="I12" s="7" t="s">
        <v>15</v>
      </c>
    </row>
    <row r="13" spans="1:9" ht="31.5" x14ac:dyDescent="0.25">
      <c r="A13" s="75"/>
      <c r="B13" s="19" t="s">
        <v>17</v>
      </c>
      <c r="C13" s="7" t="s">
        <v>25</v>
      </c>
      <c r="D13" s="7" t="s">
        <v>25</v>
      </c>
      <c r="E13" s="7" t="s">
        <v>25</v>
      </c>
      <c r="F13" s="7" t="s">
        <v>25</v>
      </c>
      <c r="G13" s="34">
        <f>C10*F12</f>
        <v>0</v>
      </c>
      <c r="H13" s="39"/>
      <c r="I13" s="7" t="s">
        <v>12</v>
      </c>
    </row>
    <row r="14" spans="1:9" ht="31.5" x14ac:dyDescent="0.25">
      <c r="A14" s="75"/>
      <c r="B14" s="17" t="s">
        <v>38</v>
      </c>
      <c r="C14" s="7">
        <f>INDEX(Спецификация!$A$1:$G$9,A9+1,5)</f>
        <v>0</v>
      </c>
      <c r="D14" s="7">
        <f>INDEX(Спецификация!$A$1:$G$9,A9+1,6)</f>
        <v>0</v>
      </c>
      <c r="E14" s="62">
        <f>INDEX(Спецификация!$A$1:$G$9,A9+1,7)</f>
        <v>0</v>
      </c>
      <c r="F14" s="16">
        <f>ROUND(SUM(C14+D14+E14)/3,2)</f>
        <v>0</v>
      </c>
      <c r="G14" s="81" t="s">
        <v>12</v>
      </c>
      <c r="H14" s="81"/>
      <c r="I14" s="7" t="s">
        <v>15</v>
      </c>
    </row>
    <row r="15" spans="1:9" ht="31.5" x14ac:dyDescent="0.25">
      <c r="A15" s="75"/>
      <c r="B15" s="17" t="s">
        <v>18</v>
      </c>
      <c r="C15" s="7" t="s">
        <v>25</v>
      </c>
      <c r="D15" s="7" t="s">
        <v>25</v>
      </c>
      <c r="E15" s="7" t="s">
        <v>25</v>
      </c>
      <c r="F15" s="7" t="s">
        <v>25</v>
      </c>
      <c r="G15" s="36"/>
      <c r="H15" s="35">
        <f>ROUND((C10*F14),2)</f>
        <v>0</v>
      </c>
      <c r="I15" s="7" t="s">
        <v>12</v>
      </c>
    </row>
    <row r="16" spans="1:9" ht="15.75" x14ac:dyDescent="0.25">
      <c r="A16" s="67">
        <v>2</v>
      </c>
      <c r="B16" s="17"/>
      <c r="C16" s="18" t="s">
        <v>9</v>
      </c>
      <c r="D16" s="18" t="s">
        <v>10</v>
      </c>
      <c r="E16" s="18" t="s">
        <v>11</v>
      </c>
      <c r="F16" s="7"/>
      <c r="G16" s="70"/>
      <c r="H16" s="71"/>
      <c r="I16" s="7"/>
    </row>
    <row r="17" spans="1:9" ht="31.5" x14ac:dyDescent="0.25">
      <c r="A17" s="68"/>
      <c r="B17" s="19" t="s">
        <v>13</v>
      </c>
      <c r="C17" s="38">
        <f>INDEX(Спецификация!$A$1:$G$100,A16+1,2)</f>
        <v>0</v>
      </c>
      <c r="D17" s="38"/>
      <c r="E17" s="38"/>
      <c r="F17" s="38"/>
      <c r="G17" s="70" t="s">
        <v>12</v>
      </c>
      <c r="H17" s="71"/>
      <c r="I17" s="7" t="s">
        <v>12</v>
      </c>
    </row>
    <row r="18" spans="1:9" ht="15.75" x14ac:dyDescent="0.25">
      <c r="A18" s="68"/>
      <c r="B18" s="19" t="str">
        <f>CONCATENATE("Количество единиц товара, ",INDEX(Спецификация!$A$1:$G$100,A16+1,3))</f>
        <v xml:space="preserve">Количество единиц товара, </v>
      </c>
      <c r="C18" s="38">
        <f>INDEX(Спецификация!$A$1:$G$100,A16+1,4)</f>
        <v>0</v>
      </c>
      <c r="D18" s="38"/>
      <c r="E18" s="38"/>
      <c r="F18" s="38"/>
      <c r="G18" s="70" t="s">
        <v>12</v>
      </c>
      <c r="H18" s="71"/>
      <c r="I18" s="7" t="s">
        <v>12</v>
      </c>
    </row>
    <row r="19" spans="1:9" ht="15.75" x14ac:dyDescent="0.25">
      <c r="A19" s="68"/>
      <c r="B19" s="17" t="s">
        <v>14</v>
      </c>
      <c r="C19" s="7" t="str">
        <f>IF((INDEX(Спецификация!$A$1:$J$100,A16+1,8))=0,"",(INDEX(Спецификация!$A$1:$J$100,A16+1,8)))</f>
        <v/>
      </c>
      <c r="D19" s="7" t="str">
        <f>IF((INDEX(Спецификация!$A$1:$J$100,A16+1,9))=0,"",(INDEX(Спецификация!$A$1:$J$100,A16+1,9)))</f>
        <v/>
      </c>
      <c r="E19" s="7" t="str">
        <f>IF((INDEX(Спецификация!$A$1:$J$100,A16+1,10))=0,"",(INDEX(Спецификация!$A$1:$J$100,A16+1,10)))</f>
        <v/>
      </c>
      <c r="F19" s="19"/>
      <c r="G19" s="70" t="s">
        <v>12</v>
      </c>
      <c r="H19" s="71"/>
      <c r="I19" s="7" t="s">
        <v>15</v>
      </c>
    </row>
    <row r="20" spans="1:9" ht="31.5" x14ac:dyDescent="0.25">
      <c r="A20" s="68"/>
      <c r="B20" s="17" t="s">
        <v>16</v>
      </c>
      <c r="C20" s="7">
        <f>ROUND(C22/122*100,2)</f>
        <v>0</v>
      </c>
      <c r="D20" s="7">
        <f>ROUND(D22/122*100,2)</f>
        <v>0</v>
      </c>
      <c r="E20" s="7">
        <f>ROUND(E22/122*100,2)</f>
        <v>0</v>
      </c>
      <c r="F20" s="7">
        <f>ROUND(SUM(C20+D20+E20)/3,2)</f>
        <v>0</v>
      </c>
      <c r="G20" s="70" t="s">
        <v>12</v>
      </c>
      <c r="H20" s="71"/>
      <c r="I20" s="7" t="s">
        <v>15</v>
      </c>
    </row>
    <row r="21" spans="1:9" ht="31.5" x14ac:dyDescent="0.25">
      <c r="A21" s="68"/>
      <c r="B21" s="19" t="s">
        <v>17</v>
      </c>
      <c r="C21" s="7" t="s">
        <v>25</v>
      </c>
      <c r="D21" s="7" t="s">
        <v>25</v>
      </c>
      <c r="E21" s="7" t="s">
        <v>25</v>
      </c>
      <c r="F21" s="7" t="s">
        <v>25</v>
      </c>
      <c r="G21" s="34">
        <f>C18*F20</f>
        <v>0</v>
      </c>
      <c r="H21" s="39"/>
      <c r="I21" s="7" t="s">
        <v>12</v>
      </c>
    </row>
    <row r="22" spans="1:9" ht="31.5" x14ac:dyDescent="0.25">
      <c r="A22" s="68"/>
      <c r="B22" s="17" t="s">
        <v>38</v>
      </c>
      <c r="C22" s="7">
        <f>INDEX(Спецификация!$A$1:$G$100,A16+1,5)</f>
        <v>0</v>
      </c>
      <c r="D22" s="7">
        <f>INDEX(Спецификация!$A$1:$G$100,A16+1,6)</f>
        <v>0</v>
      </c>
      <c r="E22" s="62">
        <f>INDEX(Спецификация!$A$1:$G$100,A16+1,7)</f>
        <v>0</v>
      </c>
      <c r="F22" s="16">
        <f>ROUND(SUM(C22+D22+E22)/3,2)</f>
        <v>0</v>
      </c>
      <c r="G22" s="70" t="s">
        <v>12</v>
      </c>
      <c r="H22" s="71"/>
      <c r="I22" s="7" t="s">
        <v>15</v>
      </c>
    </row>
    <row r="23" spans="1:9" ht="31.5" x14ac:dyDescent="0.25">
      <c r="A23" s="69"/>
      <c r="B23" s="17" t="s">
        <v>18</v>
      </c>
      <c r="C23" s="7" t="s">
        <v>25</v>
      </c>
      <c r="D23" s="7" t="s">
        <v>25</v>
      </c>
      <c r="E23" s="7" t="s">
        <v>25</v>
      </c>
      <c r="F23" s="7" t="s">
        <v>25</v>
      </c>
      <c r="G23" s="37"/>
      <c r="H23" s="35">
        <f>ROUND((C18*F22),2)</f>
        <v>0</v>
      </c>
      <c r="I23" s="7" t="s">
        <v>12</v>
      </c>
    </row>
    <row r="24" spans="1:9" ht="15.75" x14ac:dyDescent="0.25">
      <c r="A24" s="67">
        <v>3</v>
      </c>
      <c r="B24" s="17"/>
      <c r="C24" s="18" t="s">
        <v>9</v>
      </c>
      <c r="D24" s="18" t="s">
        <v>10</v>
      </c>
      <c r="E24" s="18" t="s">
        <v>11</v>
      </c>
      <c r="F24" s="59"/>
      <c r="G24" s="70"/>
      <c r="H24" s="71"/>
      <c r="I24" s="59"/>
    </row>
    <row r="25" spans="1:9" ht="31.5" x14ac:dyDescent="0.25">
      <c r="A25" s="68"/>
      <c r="B25" s="19" t="s">
        <v>13</v>
      </c>
      <c r="C25" s="38">
        <f>INDEX(Спецификация!$A$1:$G$100,A24+1,2)</f>
        <v>0</v>
      </c>
      <c r="D25" s="38"/>
      <c r="E25" s="38"/>
      <c r="F25" s="38"/>
      <c r="G25" s="70" t="s">
        <v>12</v>
      </c>
      <c r="H25" s="71"/>
      <c r="I25" s="59" t="s">
        <v>12</v>
      </c>
    </row>
    <row r="26" spans="1:9" ht="15.75" x14ac:dyDescent="0.25">
      <c r="A26" s="68"/>
      <c r="B26" s="19" t="str">
        <f>CONCATENATE("Количество единиц товара, ",INDEX(Спецификация!$A$1:$G$100,A24+1,3))</f>
        <v xml:space="preserve">Количество единиц товара, </v>
      </c>
      <c r="C26" s="38">
        <f>INDEX(Спецификация!$A$1:$G$100,A24+1,4)</f>
        <v>0</v>
      </c>
      <c r="D26" s="38"/>
      <c r="E26" s="38"/>
      <c r="F26" s="38"/>
      <c r="G26" s="70" t="s">
        <v>12</v>
      </c>
      <c r="H26" s="71"/>
      <c r="I26" s="59" t="s">
        <v>12</v>
      </c>
    </row>
    <row r="27" spans="1:9" ht="15.75" x14ac:dyDescent="0.25">
      <c r="A27" s="68"/>
      <c r="B27" s="17" t="s">
        <v>14</v>
      </c>
      <c r="C27" s="59" t="str">
        <f>IF((INDEX(Спецификация!$A$1:$J$100,A24+1,8))=0,"",(INDEX(Спецификация!$A$1:$J$100,A24+1,8)))</f>
        <v/>
      </c>
      <c r="D27" s="59" t="str">
        <f>IF((INDEX(Спецификация!$A$1:$J$100,A24+1,9))=0,"",(INDEX(Спецификация!$A$1:$J$100,A24+1,9)))</f>
        <v/>
      </c>
      <c r="E27" s="59" t="str">
        <f>IF((INDEX(Спецификация!$A$1:$J$100,A24+1,10))=0,"",(INDEX(Спецификация!$A$1:$J$100,A24+1,10)))</f>
        <v/>
      </c>
      <c r="F27" s="19"/>
      <c r="G27" s="70" t="s">
        <v>12</v>
      </c>
      <c r="H27" s="71"/>
      <c r="I27" s="59" t="s">
        <v>15</v>
      </c>
    </row>
    <row r="28" spans="1:9" ht="31.5" x14ac:dyDescent="0.25">
      <c r="A28" s="68"/>
      <c r="B28" s="17" t="s">
        <v>16</v>
      </c>
      <c r="C28" s="59">
        <f>ROUND(C30/122*100,2)</f>
        <v>0</v>
      </c>
      <c r="D28" s="59">
        <f>ROUND(D30/122*100,2)</f>
        <v>0</v>
      </c>
      <c r="E28" s="59">
        <f>ROUND(E30/122*100,2)</f>
        <v>0</v>
      </c>
      <c r="F28" s="59">
        <f t="shared" ref="F28" si="0">ROUND(SUM(C28+D28+E28)/3,2)</f>
        <v>0</v>
      </c>
      <c r="G28" s="70" t="s">
        <v>12</v>
      </c>
      <c r="H28" s="71"/>
      <c r="I28" s="59" t="s">
        <v>15</v>
      </c>
    </row>
    <row r="29" spans="1:9" ht="31.5" x14ac:dyDescent="0.25">
      <c r="A29" s="68"/>
      <c r="B29" s="19" t="s">
        <v>17</v>
      </c>
      <c r="C29" s="59" t="s">
        <v>25</v>
      </c>
      <c r="D29" s="59" t="s">
        <v>25</v>
      </c>
      <c r="E29" s="59" t="s">
        <v>25</v>
      </c>
      <c r="F29" s="59" t="s">
        <v>25</v>
      </c>
      <c r="G29" s="34">
        <f t="shared" ref="G29" si="1">C26*F28</f>
        <v>0</v>
      </c>
      <c r="H29" s="39"/>
      <c r="I29" s="59" t="s">
        <v>12</v>
      </c>
    </row>
    <row r="30" spans="1:9" ht="31.5" x14ac:dyDescent="0.25">
      <c r="A30" s="68"/>
      <c r="B30" s="17" t="s">
        <v>38</v>
      </c>
      <c r="C30" s="59">
        <f>INDEX(Спецификация!$A$1:$G$100,A24+1,5)</f>
        <v>0</v>
      </c>
      <c r="D30" s="59">
        <f>INDEX(Спецификация!$A$1:$G$100,A24+1,6)</f>
        <v>0</v>
      </c>
      <c r="E30" s="62">
        <f>INDEX(Спецификация!$A$1:$G$100,A24+1,7)</f>
        <v>0</v>
      </c>
      <c r="F30" s="58">
        <f t="shared" ref="F30" si="2">ROUND(SUM(C30+D30+E30)/3,2)</f>
        <v>0</v>
      </c>
      <c r="G30" s="70" t="s">
        <v>12</v>
      </c>
      <c r="H30" s="71"/>
      <c r="I30" s="59" t="s">
        <v>15</v>
      </c>
    </row>
    <row r="31" spans="1:9" ht="31.5" x14ac:dyDescent="0.25">
      <c r="A31" s="69"/>
      <c r="B31" s="17" t="s">
        <v>18</v>
      </c>
      <c r="C31" s="59" t="s">
        <v>25</v>
      </c>
      <c r="D31" s="59" t="s">
        <v>25</v>
      </c>
      <c r="E31" s="59" t="s">
        <v>25</v>
      </c>
      <c r="F31" s="59" t="s">
        <v>25</v>
      </c>
      <c r="G31" s="37"/>
      <c r="H31" s="35">
        <f t="shared" ref="H31" si="3">ROUND((C26*F30),2)</f>
        <v>0</v>
      </c>
      <c r="I31" s="59" t="s">
        <v>12</v>
      </c>
    </row>
    <row r="32" spans="1:9" ht="15.75" x14ac:dyDescent="0.25">
      <c r="A32" s="67">
        <v>4</v>
      </c>
      <c r="B32" s="17"/>
      <c r="C32" s="18" t="s">
        <v>9</v>
      </c>
      <c r="D32" s="18" t="s">
        <v>10</v>
      </c>
      <c r="E32" s="18" t="s">
        <v>11</v>
      </c>
      <c r="F32" s="59"/>
      <c r="G32" s="70"/>
      <c r="H32" s="71"/>
      <c r="I32" s="59"/>
    </row>
    <row r="33" spans="1:9" ht="31.5" x14ac:dyDescent="0.25">
      <c r="A33" s="68"/>
      <c r="B33" s="19" t="s">
        <v>13</v>
      </c>
      <c r="C33" s="38">
        <f>INDEX(Спецификация!$A$1:$G$100,A32+1,2)</f>
        <v>0</v>
      </c>
      <c r="D33" s="38"/>
      <c r="E33" s="38"/>
      <c r="F33" s="38"/>
      <c r="G33" s="70" t="s">
        <v>12</v>
      </c>
      <c r="H33" s="71"/>
      <c r="I33" s="59" t="s">
        <v>12</v>
      </c>
    </row>
    <row r="34" spans="1:9" ht="15.75" x14ac:dyDescent="0.25">
      <c r="A34" s="68"/>
      <c r="B34" s="19" t="str">
        <f>CONCATENATE("Количество единиц товара, ",INDEX(Спецификация!$A$1:$G$100,A32+1,3))</f>
        <v xml:space="preserve">Количество единиц товара, </v>
      </c>
      <c r="C34" s="38">
        <f>INDEX(Спецификация!$A$1:$G$100,A32+1,4)</f>
        <v>0</v>
      </c>
      <c r="D34" s="38"/>
      <c r="E34" s="38"/>
      <c r="F34" s="38"/>
      <c r="G34" s="70" t="s">
        <v>12</v>
      </c>
      <c r="H34" s="71"/>
      <c r="I34" s="59" t="s">
        <v>12</v>
      </c>
    </row>
    <row r="35" spans="1:9" ht="15.75" x14ac:dyDescent="0.25">
      <c r="A35" s="68"/>
      <c r="B35" s="17" t="s">
        <v>14</v>
      </c>
      <c r="C35" s="59" t="str">
        <f>IF((INDEX(Спецификация!$A$1:$J$100,A32+1,8))=0,"",(INDEX(Спецификация!$A$1:$J$100,A32+1,8)))</f>
        <v/>
      </c>
      <c r="D35" s="59" t="str">
        <f>IF((INDEX(Спецификация!$A$1:$J$100,A32+1,9))=0,"",(INDEX(Спецификация!$A$1:$J$100,A32+1,9)))</f>
        <v/>
      </c>
      <c r="E35" s="59" t="str">
        <f>IF((INDEX(Спецификация!$A$1:$J$100,A32+1,10))=0,"",(INDEX(Спецификация!$A$1:$J$100,A32+1,10)))</f>
        <v/>
      </c>
      <c r="F35" s="19"/>
      <c r="G35" s="70" t="s">
        <v>12</v>
      </c>
      <c r="H35" s="71"/>
      <c r="I35" s="59" t="s">
        <v>15</v>
      </c>
    </row>
    <row r="36" spans="1:9" ht="31.5" x14ac:dyDescent="0.25">
      <c r="A36" s="68"/>
      <c r="B36" s="17" t="s">
        <v>16</v>
      </c>
      <c r="C36" s="59">
        <f>ROUND(C38/122*100,2)</f>
        <v>0</v>
      </c>
      <c r="D36" s="59">
        <f>ROUND(D38/122*100,2)</f>
        <v>0</v>
      </c>
      <c r="E36" s="59">
        <f>ROUND(E38/122*100,2)</f>
        <v>0</v>
      </c>
      <c r="F36" s="59">
        <f t="shared" ref="F36" si="4">ROUND(SUM(C36+D36+E36)/3,2)</f>
        <v>0</v>
      </c>
      <c r="G36" s="70" t="s">
        <v>12</v>
      </c>
      <c r="H36" s="71"/>
      <c r="I36" s="59" t="s">
        <v>15</v>
      </c>
    </row>
    <row r="37" spans="1:9" ht="31.5" x14ac:dyDescent="0.25">
      <c r="A37" s="68"/>
      <c r="B37" s="19" t="s">
        <v>17</v>
      </c>
      <c r="C37" s="59" t="s">
        <v>25</v>
      </c>
      <c r="D37" s="59" t="s">
        <v>25</v>
      </c>
      <c r="E37" s="59" t="s">
        <v>25</v>
      </c>
      <c r="F37" s="59" t="s">
        <v>25</v>
      </c>
      <c r="G37" s="34">
        <f t="shared" ref="G37" si="5">C34*F36</f>
        <v>0</v>
      </c>
      <c r="H37" s="39"/>
      <c r="I37" s="59" t="s">
        <v>12</v>
      </c>
    </row>
    <row r="38" spans="1:9" ht="31.5" x14ac:dyDescent="0.25">
      <c r="A38" s="68"/>
      <c r="B38" s="17" t="s">
        <v>38</v>
      </c>
      <c r="C38" s="59">
        <f>INDEX(Спецификация!$A$1:$G$100,A32+1,5)</f>
        <v>0</v>
      </c>
      <c r="D38" s="59">
        <f>INDEX(Спецификация!$A$1:$G$100,A32+1,6)</f>
        <v>0</v>
      </c>
      <c r="E38" s="62">
        <f>INDEX(Спецификация!$A$1:$G$100,A32+1,7)</f>
        <v>0</v>
      </c>
      <c r="F38" s="58">
        <f t="shared" ref="F38" si="6">ROUND(SUM(C38+D38+E38)/3,2)</f>
        <v>0</v>
      </c>
      <c r="G38" s="70" t="s">
        <v>12</v>
      </c>
      <c r="H38" s="71"/>
      <c r="I38" s="59" t="s">
        <v>15</v>
      </c>
    </row>
    <row r="39" spans="1:9" ht="31.5" x14ac:dyDescent="0.25">
      <c r="A39" s="69"/>
      <c r="B39" s="17" t="s">
        <v>18</v>
      </c>
      <c r="C39" s="59" t="s">
        <v>25</v>
      </c>
      <c r="D39" s="59" t="s">
        <v>25</v>
      </c>
      <c r="E39" s="59" t="s">
        <v>25</v>
      </c>
      <c r="F39" s="59" t="s">
        <v>25</v>
      </c>
      <c r="G39" s="37"/>
      <c r="H39" s="35">
        <f t="shared" ref="H39" si="7">ROUND((C34*F38),2)</f>
        <v>0</v>
      </c>
      <c r="I39" s="59" t="s">
        <v>12</v>
      </c>
    </row>
    <row r="40" spans="1:9" ht="15.75" x14ac:dyDescent="0.25">
      <c r="A40" s="67">
        <v>5</v>
      </c>
      <c r="B40" s="17"/>
      <c r="C40" s="18" t="s">
        <v>9</v>
      </c>
      <c r="D40" s="18" t="s">
        <v>10</v>
      </c>
      <c r="E40" s="18" t="s">
        <v>11</v>
      </c>
      <c r="F40" s="62"/>
      <c r="G40" s="70"/>
      <c r="H40" s="71"/>
      <c r="I40" s="62"/>
    </row>
    <row r="41" spans="1:9" ht="31.5" x14ac:dyDescent="0.25">
      <c r="A41" s="68"/>
      <c r="B41" s="19" t="s">
        <v>13</v>
      </c>
      <c r="C41" s="38">
        <f>INDEX(Спецификация!$A$1:$G$100,A40+1,2)</f>
        <v>0</v>
      </c>
      <c r="D41" s="38"/>
      <c r="E41" s="38"/>
      <c r="F41" s="38"/>
      <c r="G41" s="70" t="s">
        <v>12</v>
      </c>
      <c r="H41" s="71"/>
      <c r="I41" s="62" t="s">
        <v>12</v>
      </c>
    </row>
    <row r="42" spans="1:9" ht="15.75" x14ac:dyDescent="0.25">
      <c r="A42" s="68"/>
      <c r="B42" s="19" t="str">
        <f>CONCATENATE("Количество единиц товара, ",INDEX(Спецификация!$A$1:$G$100,A40+1,3))</f>
        <v xml:space="preserve">Количество единиц товара, </v>
      </c>
      <c r="C42" s="38">
        <f>INDEX(Спецификация!$A$1:$G$100,A40+1,4)</f>
        <v>0</v>
      </c>
      <c r="D42" s="38"/>
      <c r="E42" s="38"/>
      <c r="F42" s="38"/>
      <c r="G42" s="70" t="s">
        <v>12</v>
      </c>
      <c r="H42" s="71"/>
      <c r="I42" s="62" t="s">
        <v>12</v>
      </c>
    </row>
    <row r="43" spans="1:9" ht="15.75" x14ac:dyDescent="0.25">
      <c r="A43" s="68"/>
      <c r="B43" s="17" t="s">
        <v>14</v>
      </c>
      <c r="C43" s="62" t="str">
        <f>IF((INDEX(Спецификация!$A$1:$J$100,A40+1,8))=0,"",(INDEX(Спецификация!$A$1:$J$100,A40+1,8)))</f>
        <v/>
      </c>
      <c r="D43" s="62" t="str">
        <f>IF((INDEX(Спецификация!$A$1:$J$100,A40+1,9))=0,"",(INDEX(Спецификация!$A$1:$J$100,A40+1,9)))</f>
        <v/>
      </c>
      <c r="E43" s="62" t="str">
        <f>IF((INDEX(Спецификация!$A$1:$J$100,A40+1,10))=0,"",(INDEX(Спецификация!$A$1:$J$100,A40+1,10)))</f>
        <v/>
      </c>
      <c r="F43" s="19"/>
      <c r="G43" s="70" t="s">
        <v>12</v>
      </c>
      <c r="H43" s="71"/>
      <c r="I43" s="62" t="s">
        <v>15</v>
      </c>
    </row>
    <row r="44" spans="1:9" ht="31.5" x14ac:dyDescent="0.25">
      <c r="A44" s="68"/>
      <c r="B44" s="17" t="s">
        <v>16</v>
      </c>
      <c r="C44" s="62">
        <f t="shared" ref="C44:E44" si="8">ROUND(C46/122*100,2)</f>
        <v>0</v>
      </c>
      <c r="D44" s="62">
        <f t="shared" si="8"/>
        <v>0</v>
      </c>
      <c r="E44" s="62">
        <f t="shared" si="8"/>
        <v>0</v>
      </c>
      <c r="F44" s="62">
        <f t="shared" ref="F44" si="9">ROUND(SUM(C44+D44+E44)/3,2)</f>
        <v>0</v>
      </c>
      <c r="G44" s="70" t="s">
        <v>12</v>
      </c>
      <c r="H44" s="71"/>
      <c r="I44" s="62" t="s">
        <v>15</v>
      </c>
    </row>
    <row r="45" spans="1:9" ht="31.5" x14ac:dyDescent="0.25">
      <c r="A45" s="68"/>
      <c r="B45" s="19" t="s">
        <v>17</v>
      </c>
      <c r="C45" s="62" t="s">
        <v>25</v>
      </c>
      <c r="D45" s="62" t="s">
        <v>25</v>
      </c>
      <c r="E45" s="62" t="s">
        <v>25</v>
      </c>
      <c r="F45" s="62" t="s">
        <v>25</v>
      </c>
      <c r="G45" s="34">
        <f t="shared" ref="G45" si="10">C42*F44</f>
        <v>0</v>
      </c>
      <c r="H45" s="39"/>
      <c r="I45" s="62" t="s">
        <v>12</v>
      </c>
    </row>
    <row r="46" spans="1:9" ht="31.5" x14ac:dyDescent="0.25">
      <c r="A46" s="68"/>
      <c r="B46" s="17" t="s">
        <v>38</v>
      </c>
      <c r="C46" s="62">
        <f>INDEX(Спецификация!$A$1:$G$100,A40+1,5)</f>
        <v>0</v>
      </c>
      <c r="D46" s="62">
        <f>INDEX(Спецификация!$A$1:$G$100,A40+1,6)</f>
        <v>0</v>
      </c>
      <c r="E46" s="62">
        <f>INDEX(Спецификация!$A$1:$G$100,A40+1,7)</f>
        <v>0</v>
      </c>
      <c r="F46" s="61">
        <f t="shared" ref="F46" si="11">ROUND(SUM(C46+D46+E46)/3,2)</f>
        <v>0</v>
      </c>
      <c r="G46" s="70" t="s">
        <v>12</v>
      </c>
      <c r="H46" s="71"/>
      <c r="I46" s="62" t="s">
        <v>15</v>
      </c>
    </row>
    <row r="47" spans="1:9" ht="31.5" x14ac:dyDescent="0.25">
      <c r="A47" s="69"/>
      <c r="B47" s="17" t="s">
        <v>18</v>
      </c>
      <c r="C47" s="62" t="s">
        <v>25</v>
      </c>
      <c r="D47" s="62" t="s">
        <v>25</v>
      </c>
      <c r="E47" s="62" t="s">
        <v>25</v>
      </c>
      <c r="F47" s="62" t="s">
        <v>25</v>
      </c>
      <c r="G47" s="37"/>
      <c r="H47" s="35">
        <f t="shared" ref="H47" si="12">ROUND((C42*F46),2)</f>
        <v>0</v>
      </c>
      <c r="I47" s="62" t="s">
        <v>12</v>
      </c>
    </row>
    <row r="48" spans="1:9" ht="15.75" x14ac:dyDescent="0.25">
      <c r="A48" s="67">
        <v>6</v>
      </c>
      <c r="B48" s="17"/>
      <c r="C48" s="18" t="s">
        <v>9</v>
      </c>
      <c r="D48" s="18" t="s">
        <v>10</v>
      </c>
      <c r="E48" s="18" t="s">
        <v>11</v>
      </c>
      <c r="F48" s="62"/>
      <c r="G48" s="70"/>
      <c r="H48" s="71"/>
      <c r="I48" s="62"/>
    </row>
    <row r="49" spans="1:9" ht="31.5" x14ac:dyDescent="0.25">
      <c r="A49" s="68"/>
      <c r="B49" s="19" t="s">
        <v>13</v>
      </c>
      <c r="C49" s="38">
        <f>INDEX(Спецификация!$A$1:$G$100,A48+1,2)</f>
        <v>0</v>
      </c>
      <c r="D49" s="38"/>
      <c r="E49" s="38"/>
      <c r="F49" s="38"/>
      <c r="G49" s="70" t="s">
        <v>12</v>
      </c>
      <c r="H49" s="71"/>
      <c r="I49" s="62" t="s">
        <v>12</v>
      </c>
    </row>
    <row r="50" spans="1:9" ht="15.75" x14ac:dyDescent="0.25">
      <c r="A50" s="68"/>
      <c r="B50" s="19" t="str">
        <f>CONCATENATE("Количество единиц товара, ",INDEX(Спецификация!$A$1:$G$100,A48+1,3))</f>
        <v xml:space="preserve">Количество единиц товара, </v>
      </c>
      <c r="C50" s="38">
        <f>INDEX(Спецификация!$A$1:$G$100,A48+1,4)</f>
        <v>0</v>
      </c>
      <c r="D50" s="38"/>
      <c r="E50" s="38"/>
      <c r="F50" s="38"/>
      <c r="G50" s="70" t="s">
        <v>12</v>
      </c>
      <c r="H50" s="71"/>
      <c r="I50" s="62" t="s">
        <v>12</v>
      </c>
    </row>
    <row r="51" spans="1:9" ht="15.75" x14ac:dyDescent="0.25">
      <c r="A51" s="68"/>
      <c r="B51" s="17" t="s">
        <v>14</v>
      </c>
      <c r="C51" s="62" t="str">
        <f>IF((INDEX(Спецификация!$A$1:$J$100,A48+1,8))=0,"",(INDEX(Спецификация!$A$1:$J$100,A48+1,8)))</f>
        <v/>
      </c>
      <c r="D51" s="62" t="str">
        <f>IF((INDEX(Спецификация!$A$1:$J$100,A48+1,9))=0,"",(INDEX(Спецификация!$A$1:$J$100,A48+1,9)))</f>
        <v/>
      </c>
      <c r="E51" s="62" t="str">
        <f>IF((INDEX(Спецификация!$A$1:$J$100,A48+1,10))=0,"",(INDEX(Спецификация!$A$1:$J$100,A48+1,10)))</f>
        <v/>
      </c>
      <c r="F51" s="19"/>
      <c r="G51" s="70" t="s">
        <v>12</v>
      </c>
      <c r="H51" s="71"/>
      <c r="I51" s="62" t="s">
        <v>15</v>
      </c>
    </row>
    <row r="52" spans="1:9" ht="31.5" x14ac:dyDescent="0.25">
      <c r="A52" s="68"/>
      <c r="B52" s="17" t="s">
        <v>16</v>
      </c>
      <c r="C52" s="62">
        <f t="shared" ref="C52:E52" si="13">ROUND(C54/122*100,2)</f>
        <v>0</v>
      </c>
      <c r="D52" s="62">
        <f t="shared" si="13"/>
        <v>0</v>
      </c>
      <c r="E52" s="62">
        <f t="shared" si="13"/>
        <v>0</v>
      </c>
      <c r="F52" s="62">
        <f t="shared" ref="F52" si="14">ROUND(SUM(C52+D52+E52)/3,2)</f>
        <v>0</v>
      </c>
      <c r="G52" s="70" t="s">
        <v>12</v>
      </c>
      <c r="H52" s="71"/>
      <c r="I52" s="62" t="s">
        <v>15</v>
      </c>
    </row>
    <row r="53" spans="1:9" ht="31.5" x14ac:dyDescent="0.25">
      <c r="A53" s="68"/>
      <c r="B53" s="19" t="s">
        <v>17</v>
      </c>
      <c r="C53" s="62" t="s">
        <v>25</v>
      </c>
      <c r="D53" s="62" t="s">
        <v>25</v>
      </c>
      <c r="E53" s="62" t="s">
        <v>25</v>
      </c>
      <c r="F53" s="62" t="s">
        <v>25</v>
      </c>
      <c r="G53" s="34">
        <f t="shared" ref="G53" si="15">C50*F52</f>
        <v>0</v>
      </c>
      <c r="H53" s="39"/>
      <c r="I53" s="62" t="s">
        <v>12</v>
      </c>
    </row>
    <row r="54" spans="1:9" ht="31.5" x14ac:dyDescent="0.25">
      <c r="A54" s="68"/>
      <c r="B54" s="17" t="s">
        <v>38</v>
      </c>
      <c r="C54" s="62">
        <f>INDEX(Спецификация!$A$1:$G$100,A48+1,5)</f>
        <v>0</v>
      </c>
      <c r="D54" s="62">
        <f>INDEX(Спецификация!$A$1:$G$100,A48+1,6)</f>
        <v>0</v>
      </c>
      <c r="E54" s="62">
        <f>INDEX(Спецификация!$A$1:$G$100,A48+1,7)</f>
        <v>0</v>
      </c>
      <c r="F54" s="61">
        <f t="shared" ref="F54" si="16">ROUND(SUM(C54+D54+E54)/3,2)</f>
        <v>0</v>
      </c>
      <c r="G54" s="70" t="s">
        <v>12</v>
      </c>
      <c r="H54" s="71"/>
      <c r="I54" s="62" t="s">
        <v>15</v>
      </c>
    </row>
    <row r="55" spans="1:9" ht="31.5" x14ac:dyDescent="0.25">
      <c r="A55" s="69"/>
      <c r="B55" s="17" t="s">
        <v>18</v>
      </c>
      <c r="C55" s="62" t="s">
        <v>25</v>
      </c>
      <c r="D55" s="62" t="s">
        <v>25</v>
      </c>
      <c r="E55" s="62" t="s">
        <v>25</v>
      </c>
      <c r="F55" s="62" t="s">
        <v>25</v>
      </c>
      <c r="G55" s="37"/>
      <c r="H55" s="35">
        <f t="shared" ref="H55" si="17">ROUND((C50*F54),2)</f>
        <v>0</v>
      </c>
      <c r="I55" s="62" t="s">
        <v>12</v>
      </c>
    </row>
    <row r="56" spans="1:9" ht="15.75" x14ac:dyDescent="0.25">
      <c r="A56" s="67">
        <v>7</v>
      </c>
      <c r="B56" s="17"/>
      <c r="C56" s="18" t="s">
        <v>9</v>
      </c>
      <c r="D56" s="18" t="s">
        <v>10</v>
      </c>
      <c r="E56" s="18" t="s">
        <v>11</v>
      </c>
      <c r="F56" s="62"/>
      <c r="G56" s="70"/>
      <c r="H56" s="71"/>
      <c r="I56" s="62"/>
    </row>
    <row r="57" spans="1:9" ht="31.5" x14ac:dyDescent="0.25">
      <c r="A57" s="68"/>
      <c r="B57" s="19" t="s">
        <v>13</v>
      </c>
      <c r="C57" s="38">
        <f>INDEX(Спецификация!$A$1:$G$100,A56+1,2)</f>
        <v>0</v>
      </c>
      <c r="D57" s="38"/>
      <c r="E57" s="38"/>
      <c r="F57" s="38"/>
      <c r="G57" s="70" t="s">
        <v>12</v>
      </c>
      <c r="H57" s="71"/>
      <c r="I57" s="62" t="s">
        <v>12</v>
      </c>
    </row>
    <row r="58" spans="1:9" ht="15.75" x14ac:dyDescent="0.25">
      <c r="A58" s="68"/>
      <c r="B58" s="19" t="str">
        <f>CONCATENATE("Количество единиц товара, ",INDEX(Спецификация!$A$1:$G$100,A56+1,3))</f>
        <v xml:space="preserve">Количество единиц товара, </v>
      </c>
      <c r="C58" s="38">
        <f>INDEX(Спецификация!$A$1:$G$100,A56+1,4)</f>
        <v>0</v>
      </c>
      <c r="D58" s="38"/>
      <c r="E58" s="38"/>
      <c r="F58" s="38"/>
      <c r="G58" s="70" t="s">
        <v>12</v>
      </c>
      <c r="H58" s="71"/>
      <c r="I58" s="62" t="s">
        <v>12</v>
      </c>
    </row>
    <row r="59" spans="1:9" ht="15.75" x14ac:dyDescent="0.25">
      <c r="A59" s="68"/>
      <c r="B59" s="17" t="s">
        <v>14</v>
      </c>
      <c r="C59" s="62" t="str">
        <f>IF((INDEX(Спецификация!$A$1:$J$100,A56+1,8))=0,"",(INDEX(Спецификация!$A$1:$J$100,A56+1,8)))</f>
        <v/>
      </c>
      <c r="D59" s="62" t="str">
        <f>IF((INDEX(Спецификация!$A$1:$J$100,A56+1,9))=0,"",(INDEX(Спецификация!$A$1:$J$100,A56+1,9)))</f>
        <v/>
      </c>
      <c r="E59" s="62" t="str">
        <f>IF((INDEX(Спецификация!$A$1:$J$100,A56+1,10))=0,"",(INDEX(Спецификация!$A$1:$J$100,A56+1,10)))</f>
        <v/>
      </c>
      <c r="F59" s="19"/>
      <c r="G59" s="70" t="s">
        <v>12</v>
      </c>
      <c r="H59" s="71"/>
      <c r="I59" s="62" t="s">
        <v>15</v>
      </c>
    </row>
    <row r="60" spans="1:9" ht="31.5" x14ac:dyDescent="0.25">
      <c r="A60" s="68"/>
      <c r="B60" s="17" t="s">
        <v>16</v>
      </c>
      <c r="C60" s="62">
        <f t="shared" ref="C60:E60" si="18">ROUND(C62/122*100,2)</f>
        <v>0</v>
      </c>
      <c r="D60" s="62">
        <f t="shared" si="18"/>
        <v>0</v>
      </c>
      <c r="E60" s="62">
        <f t="shared" si="18"/>
        <v>0</v>
      </c>
      <c r="F60" s="62">
        <f t="shared" ref="F60" si="19">ROUND(SUM(C60+D60+E60)/3,2)</f>
        <v>0</v>
      </c>
      <c r="G60" s="70" t="s">
        <v>12</v>
      </c>
      <c r="H60" s="71"/>
      <c r="I60" s="62" t="s">
        <v>15</v>
      </c>
    </row>
    <row r="61" spans="1:9" ht="31.5" x14ac:dyDescent="0.25">
      <c r="A61" s="68"/>
      <c r="B61" s="19" t="s">
        <v>17</v>
      </c>
      <c r="C61" s="62" t="s">
        <v>25</v>
      </c>
      <c r="D61" s="62" t="s">
        <v>25</v>
      </c>
      <c r="E61" s="62" t="s">
        <v>25</v>
      </c>
      <c r="F61" s="62" t="s">
        <v>25</v>
      </c>
      <c r="G61" s="34">
        <f t="shared" ref="G61" si="20">C58*F60</f>
        <v>0</v>
      </c>
      <c r="H61" s="39"/>
      <c r="I61" s="62" t="s">
        <v>12</v>
      </c>
    </row>
    <row r="62" spans="1:9" ht="31.5" x14ac:dyDescent="0.25">
      <c r="A62" s="68"/>
      <c r="B62" s="17" t="s">
        <v>38</v>
      </c>
      <c r="C62" s="62">
        <f>INDEX(Спецификация!$A$1:$G$100,A56+1,5)</f>
        <v>0</v>
      </c>
      <c r="D62" s="62">
        <f>INDEX(Спецификация!$A$1:$G$100,A56+1,6)</f>
        <v>0</v>
      </c>
      <c r="E62" s="62">
        <f>INDEX(Спецификация!$A$1:$G$100,A56+1,7)</f>
        <v>0</v>
      </c>
      <c r="F62" s="61">
        <f t="shared" ref="F62" si="21">ROUND(SUM(C62+D62+E62)/3,2)</f>
        <v>0</v>
      </c>
      <c r="G62" s="70" t="s">
        <v>12</v>
      </c>
      <c r="H62" s="71"/>
      <c r="I62" s="62" t="s">
        <v>15</v>
      </c>
    </row>
    <row r="63" spans="1:9" ht="31.5" x14ac:dyDescent="0.25">
      <c r="A63" s="69"/>
      <c r="B63" s="17" t="s">
        <v>18</v>
      </c>
      <c r="C63" s="62" t="s">
        <v>25</v>
      </c>
      <c r="D63" s="62" t="s">
        <v>25</v>
      </c>
      <c r="E63" s="62" t="s">
        <v>25</v>
      </c>
      <c r="F63" s="62" t="s">
        <v>25</v>
      </c>
      <c r="G63" s="37"/>
      <c r="H63" s="35">
        <f t="shared" ref="H63" si="22">ROUND((C58*F62),2)</f>
        <v>0</v>
      </c>
      <c r="I63" s="62" t="s">
        <v>12</v>
      </c>
    </row>
    <row r="64" spans="1:9" ht="15.75" x14ac:dyDescent="0.25">
      <c r="A64" s="67">
        <v>8</v>
      </c>
      <c r="B64" s="17"/>
      <c r="C64" s="18" t="s">
        <v>9</v>
      </c>
      <c r="D64" s="18" t="s">
        <v>10</v>
      </c>
      <c r="E64" s="18" t="s">
        <v>11</v>
      </c>
      <c r="F64" s="62"/>
      <c r="G64" s="70"/>
      <c r="H64" s="71"/>
      <c r="I64" s="62"/>
    </row>
    <row r="65" spans="1:9" ht="31.5" x14ac:dyDescent="0.25">
      <c r="A65" s="68"/>
      <c r="B65" s="19" t="s">
        <v>13</v>
      </c>
      <c r="C65" s="38">
        <f>INDEX(Спецификация!$A$1:$G$100,A64+1,2)</f>
        <v>0</v>
      </c>
      <c r="D65" s="38"/>
      <c r="E65" s="38"/>
      <c r="F65" s="38"/>
      <c r="G65" s="70" t="s">
        <v>12</v>
      </c>
      <c r="H65" s="71"/>
      <c r="I65" s="62" t="s">
        <v>12</v>
      </c>
    </row>
    <row r="66" spans="1:9" ht="15.75" x14ac:dyDescent="0.25">
      <c r="A66" s="68"/>
      <c r="B66" s="19" t="str">
        <f>CONCATENATE("Количество единиц товара, ",INDEX(Спецификация!$A$1:$G$100,A64+1,3))</f>
        <v xml:space="preserve">Количество единиц товара, </v>
      </c>
      <c r="C66" s="38">
        <f>INDEX(Спецификация!$A$1:$G$100,A64+1,4)</f>
        <v>0</v>
      </c>
      <c r="D66" s="38"/>
      <c r="E66" s="38"/>
      <c r="F66" s="38"/>
      <c r="G66" s="70" t="s">
        <v>12</v>
      </c>
      <c r="H66" s="71"/>
      <c r="I66" s="62" t="s">
        <v>12</v>
      </c>
    </row>
    <row r="67" spans="1:9" ht="15.75" x14ac:dyDescent="0.25">
      <c r="A67" s="68"/>
      <c r="B67" s="17" t="s">
        <v>14</v>
      </c>
      <c r="C67" s="62" t="str">
        <f>IF((INDEX(Спецификация!$A$1:$J$100,A64+1,8))=0,"",(INDEX(Спецификация!$A$1:$J$100,A64+1,8)))</f>
        <v/>
      </c>
      <c r="D67" s="62" t="str">
        <f>IF((INDEX(Спецификация!$A$1:$J$100,A64+1,9))=0,"",(INDEX(Спецификация!$A$1:$J$100,A64+1,9)))</f>
        <v/>
      </c>
      <c r="E67" s="62" t="str">
        <f>IF((INDEX(Спецификация!$A$1:$J$100,A64+1,10))=0,"",(INDEX(Спецификация!$A$1:$J$100,A64+1,10)))</f>
        <v/>
      </c>
      <c r="F67" s="19"/>
      <c r="G67" s="70" t="s">
        <v>12</v>
      </c>
      <c r="H67" s="71"/>
      <c r="I67" s="62" t="s">
        <v>15</v>
      </c>
    </row>
    <row r="68" spans="1:9" ht="31.5" x14ac:dyDescent="0.25">
      <c r="A68" s="68"/>
      <c r="B68" s="17" t="s">
        <v>16</v>
      </c>
      <c r="C68" s="62">
        <f t="shared" ref="C68:E68" si="23">ROUND(C70/122*100,2)</f>
        <v>0</v>
      </c>
      <c r="D68" s="62">
        <f t="shared" si="23"/>
        <v>0</v>
      </c>
      <c r="E68" s="62">
        <f t="shared" si="23"/>
        <v>0</v>
      </c>
      <c r="F68" s="62">
        <f t="shared" ref="F68" si="24">ROUND(SUM(C68+D68+E68)/3,2)</f>
        <v>0</v>
      </c>
      <c r="G68" s="70" t="s">
        <v>12</v>
      </c>
      <c r="H68" s="71"/>
      <c r="I68" s="62" t="s">
        <v>15</v>
      </c>
    </row>
    <row r="69" spans="1:9" ht="31.5" x14ac:dyDescent="0.25">
      <c r="A69" s="68"/>
      <c r="B69" s="19" t="s">
        <v>17</v>
      </c>
      <c r="C69" s="62" t="s">
        <v>25</v>
      </c>
      <c r="D69" s="62" t="s">
        <v>25</v>
      </c>
      <c r="E69" s="62" t="s">
        <v>25</v>
      </c>
      <c r="F69" s="62" t="s">
        <v>25</v>
      </c>
      <c r="G69" s="34">
        <f t="shared" ref="G69" si="25">C66*F68</f>
        <v>0</v>
      </c>
      <c r="H69" s="39"/>
      <c r="I69" s="62" t="s">
        <v>12</v>
      </c>
    </row>
    <row r="70" spans="1:9" ht="31.5" x14ac:dyDescent="0.25">
      <c r="A70" s="68"/>
      <c r="B70" s="17" t="s">
        <v>38</v>
      </c>
      <c r="C70" s="62">
        <f>INDEX(Спецификация!$A$1:$G$100,A64+1,5)</f>
        <v>0</v>
      </c>
      <c r="D70" s="62">
        <f>INDEX(Спецификация!$A$1:$G$100,A64+1,6)</f>
        <v>0</v>
      </c>
      <c r="E70" s="62">
        <f>INDEX(Спецификация!$A$1:$G$100,A64+1,7)</f>
        <v>0</v>
      </c>
      <c r="F70" s="61">
        <f t="shared" ref="F70" si="26">ROUND(SUM(C70+D70+E70)/3,2)</f>
        <v>0</v>
      </c>
      <c r="G70" s="70" t="s">
        <v>12</v>
      </c>
      <c r="H70" s="71"/>
      <c r="I70" s="62" t="s">
        <v>15</v>
      </c>
    </row>
    <row r="71" spans="1:9" ht="31.5" x14ac:dyDescent="0.25">
      <c r="A71" s="69"/>
      <c r="B71" s="17" t="s">
        <v>18</v>
      </c>
      <c r="C71" s="62" t="s">
        <v>25</v>
      </c>
      <c r="D71" s="62" t="s">
        <v>25</v>
      </c>
      <c r="E71" s="62" t="s">
        <v>25</v>
      </c>
      <c r="F71" s="62" t="s">
        <v>25</v>
      </c>
      <c r="G71" s="37"/>
      <c r="H71" s="35">
        <f t="shared" ref="H71" si="27">ROUND((C66*F70),2)</f>
        <v>0</v>
      </c>
      <c r="I71" s="62" t="s">
        <v>12</v>
      </c>
    </row>
    <row r="72" spans="1:9" ht="15.75" x14ac:dyDescent="0.25">
      <c r="A72" s="67">
        <v>9</v>
      </c>
      <c r="B72" s="17"/>
      <c r="C72" s="18" t="s">
        <v>9</v>
      </c>
      <c r="D72" s="18" t="s">
        <v>10</v>
      </c>
      <c r="E72" s="18" t="s">
        <v>11</v>
      </c>
      <c r="F72" s="62"/>
      <c r="G72" s="70"/>
      <c r="H72" s="71"/>
      <c r="I72" s="62"/>
    </row>
    <row r="73" spans="1:9" ht="31.5" x14ac:dyDescent="0.25">
      <c r="A73" s="68"/>
      <c r="B73" s="19" t="s">
        <v>13</v>
      </c>
      <c r="C73" s="38">
        <f>INDEX(Спецификация!$A$1:$G$100,A72+1,2)</f>
        <v>0</v>
      </c>
      <c r="D73" s="38"/>
      <c r="E73" s="38"/>
      <c r="F73" s="38"/>
      <c r="G73" s="70" t="s">
        <v>12</v>
      </c>
      <c r="H73" s="71"/>
      <c r="I73" s="62" t="s">
        <v>12</v>
      </c>
    </row>
    <row r="74" spans="1:9" ht="15.75" x14ac:dyDescent="0.25">
      <c r="A74" s="68"/>
      <c r="B74" s="19" t="str">
        <f>CONCATENATE("Количество единиц товара, ",INDEX(Спецификация!$A$1:$G$100,A72+1,3))</f>
        <v xml:space="preserve">Количество единиц товара, </v>
      </c>
      <c r="C74" s="38">
        <f>INDEX(Спецификация!$A$1:$G$100,A72+1,4)</f>
        <v>0</v>
      </c>
      <c r="D74" s="38"/>
      <c r="E74" s="38"/>
      <c r="F74" s="38"/>
      <c r="G74" s="70" t="s">
        <v>12</v>
      </c>
      <c r="H74" s="71"/>
      <c r="I74" s="62" t="s">
        <v>12</v>
      </c>
    </row>
    <row r="75" spans="1:9" ht="15.75" x14ac:dyDescent="0.25">
      <c r="A75" s="68"/>
      <c r="B75" s="17" t="s">
        <v>14</v>
      </c>
      <c r="C75" s="62" t="str">
        <f>IF((INDEX(Спецификация!$A$1:$J$100,A72+1,8))=0,"",(INDEX(Спецификация!$A$1:$J$100,A72+1,8)))</f>
        <v/>
      </c>
      <c r="D75" s="62" t="str">
        <f>IF((INDEX(Спецификация!$A$1:$J$100,A72+1,9))=0,"",(INDEX(Спецификация!$A$1:$J$100,A72+1,9)))</f>
        <v/>
      </c>
      <c r="E75" s="62" t="str">
        <f>IF((INDEX(Спецификация!$A$1:$J$100,A72+1,10))=0,"",(INDEX(Спецификация!$A$1:$J$100,A72+1,10)))</f>
        <v/>
      </c>
      <c r="F75" s="19"/>
      <c r="G75" s="70" t="s">
        <v>12</v>
      </c>
      <c r="H75" s="71"/>
      <c r="I75" s="62" t="s">
        <v>15</v>
      </c>
    </row>
    <row r="76" spans="1:9" ht="31.5" x14ac:dyDescent="0.25">
      <c r="A76" s="68"/>
      <c r="B76" s="17" t="s">
        <v>16</v>
      </c>
      <c r="C76" s="62">
        <f t="shared" ref="C76:E76" si="28">ROUND(C78/122*100,2)</f>
        <v>0</v>
      </c>
      <c r="D76" s="62">
        <f t="shared" si="28"/>
        <v>0</v>
      </c>
      <c r="E76" s="62">
        <f t="shared" si="28"/>
        <v>0</v>
      </c>
      <c r="F76" s="62">
        <f t="shared" ref="F76" si="29">ROUND(SUM(C76+D76+E76)/3,2)</f>
        <v>0</v>
      </c>
      <c r="G76" s="70" t="s">
        <v>12</v>
      </c>
      <c r="H76" s="71"/>
      <c r="I76" s="62" t="s">
        <v>15</v>
      </c>
    </row>
    <row r="77" spans="1:9" ht="31.5" x14ac:dyDescent="0.25">
      <c r="A77" s="68"/>
      <c r="B77" s="19" t="s">
        <v>17</v>
      </c>
      <c r="C77" s="62" t="s">
        <v>25</v>
      </c>
      <c r="D77" s="62" t="s">
        <v>25</v>
      </c>
      <c r="E77" s="62" t="s">
        <v>25</v>
      </c>
      <c r="F77" s="62" t="s">
        <v>25</v>
      </c>
      <c r="G77" s="34">
        <f t="shared" ref="G77" si="30">C74*F76</f>
        <v>0</v>
      </c>
      <c r="H77" s="39"/>
      <c r="I77" s="62" t="s">
        <v>12</v>
      </c>
    </row>
    <row r="78" spans="1:9" ht="31.5" x14ac:dyDescent="0.25">
      <c r="A78" s="68"/>
      <c r="B78" s="17" t="s">
        <v>38</v>
      </c>
      <c r="C78" s="62">
        <f>INDEX(Спецификация!$A$1:$G$100,A72+1,5)</f>
        <v>0</v>
      </c>
      <c r="D78" s="62">
        <f>INDEX(Спецификация!$A$1:$G$100,A72+1,6)</f>
        <v>0</v>
      </c>
      <c r="E78" s="62">
        <f>INDEX(Спецификация!$A$1:$G$100,A72+1,7)</f>
        <v>0</v>
      </c>
      <c r="F78" s="61">
        <f t="shared" ref="F78" si="31">ROUND(SUM(C78+D78+E78)/3,2)</f>
        <v>0</v>
      </c>
      <c r="G78" s="70" t="s">
        <v>12</v>
      </c>
      <c r="H78" s="71"/>
      <c r="I78" s="62" t="s">
        <v>15</v>
      </c>
    </row>
    <row r="79" spans="1:9" ht="31.5" x14ac:dyDescent="0.25">
      <c r="A79" s="69"/>
      <c r="B79" s="17" t="s">
        <v>18</v>
      </c>
      <c r="C79" s="62" t="s">
        <v>25</v>
      </c>
      <c r="D79" s="62" t="s">
        <v>25</v>
      </c>
      <c r="E79" s="62" t="s">
        <v>25</v>
      </c>
      <c r="F79" s="62" t="s">
        <v>25</v>
      </c>
      <c r="G79" s="37"/>
      <c r="H79" s="35">
        <f t="shared" ref="H79" si="32">ROUND((C74*F78),2)</f>
        <v>0</v>
      </c>
      <c r="I79" s="62" t="s">
        <v>12</v>
      </c>
    </row>
    <row r="80" spans="1:9" ht="15.75" x14ac:dyDescent="0.25">
      <c r="A80" s="67">
        <v>10</v>
      </c>
      <c r="B80" s="17"/>
      <c r="C80" s="18" t="s">
        <v>9</v>
      </c>
      <c r="D80" s="18" t="s">
        <v>10</v>
      </c>
      <c r="E80" s="18" t="s">
        <v>11</v>
      </c>
      <c r="F80" s="62"/>
      <c r="G80" s="70"/>
      <c r="H80" s="71"/>
      <c r="I80" s="62"/>
    </row>
    <row r="81" spans="1:9" ht="31.5" x14ac:dyDescent="0.25">
      <c r="A81" s="68"/>
      <c r="B81" s="19" t="s">
        <v>13</v>
      </c>
      <c r="C81" s="38">
        <f>INDEX(Спецификация!$A$1:$G$100,A80+1,2)</f>
        <v>0</v>
      </c>
      <c r="D81" s="38"/>
      <c r="E81" s="38"/>
      <c r="F81" s="38"/>
      <c r="G81" s="70" t="s">
        <v>12</v>
      </c>
      <c r="H81" s="71"/>
      <c r="I81" s="62" t="s">
        <v>12</v>
      </c>
    </row>
    <row r="82" spans="1:9" ht="15.75" x14ac:dyDescent="0.25">
      <c r="A82" s="68"/>
      <c r="B82" s="19" t="str">
        <f>CONCATENATE("Количество единиц товара, ",INDEX(Спецификация!$A$1:$G$100,A80+1,3))</f>
        <v xml:space="preserve">Количество единиц товара, </v>
      </c>
      <c r="C82" s="38">
        <f>INDEX(Спецификация!$A$1:$G$100,A80+1,4)</f>
        <v>0</v>
      </c>
      <c r="D82" s="38"/>
      <c r="E82" s="38"/>
      <c r="F82" s="38"/>
      <c r="G82" s="70" t="s">
        <v>12</v>
      </c>
      <c r="H82" s="71"/>
      <c r="I82" s="62" t="s">
        <v>12</v>
      </c>
    </row>
    <row r="83" spans="1:9" ht="15.75" x14ac:dyDescent="0.25">
      <c r="A83" s="68"/>
      <c r="B83" s="17" t="s">
        <v>14</v>
      </c>
      <c r="C83" s="62" t="str">
        <f>IF((INDEX(Спецификация!$A$1:$J$100,A80+1,8))=0,"",(INDEX(Спецификация!$A$1:$J$100,A80+1,8)))</f>
        <v/>
      </c>
      <c r="D83" s="62" t="str">
        <f>IF((INDEX(Спецификация!$A$1:$J$100,A80+1,9))=0,"",(INDEX(Спецификация!$A$1:$J$100,A80+1,9)))</f>
        <v/>
      </c>
      <c r="E83" s="62" t="str">
        <f>IF((INDEX(Спецификация!$A$1:$J$100,A80+1,10))=0,"",(INDEX(Спецификация!$A$1:$J$100,A80+1,10)))</f>
        <v/>
      </c>
      <c r="F83" s="19"/>
      <c r="G83" s="70" t="s">
        <v>12</v>
      </c>
      <c r="H83" s="71"/>
      <c r="I83" s="62" t="s">
        <v>15</v>
      </c>
    </row>
    <row r="84" spans="1:9" ht="31.5" x14ac:dyDescent="0.25">
      <c r="A84" s="68"/>
      <c r="B84" s="17" t="s">
        <v>16</v>
      </c>
      <c r="C84" s="62">
        <f t="shared" ref="C84:E84" si="33">ROUND(C86/122*100,2)</f>
        <v>0</v>
      </c>
      <c r="D84" s="62">
        <f t="shared" si="33"/>
        <v>0</v>
      </c>
      <c r="E84" s="62">
        <f t="shared" si="33"/>
        <v>0</v>
      </c>
      <c r="F84" s="62">
        <f t="shared" ref="F84" si="34">ROUND(SUM(C84+D84+E84)/3,2)</f>
        <v>0</v>
      </c>
      <c r="G84" s="70" t="s">
        <v>12</v>
      </c>
      <c r="H84" s="71"/>
      <c r="I84" s="62" t="s">
        <v>15</v>
      </c>
    </row>
    <row r="85" spans="1:9" ht="31.5" x14ac:dyDescent="0.25">
      <c r="A85" s="68"/>
      <c r="B85" s="19" t="s">
        <v>17</v>
      </c>
      <c r="C85" s="62" t="s">
        <v>25</v>
      </c>
      <c r="D85" s="62" t="s">
        <v>25</v>
      </c>
      <c r="E85" s="62" t="s">
        <v>25</v>
      </c>
      <c r="F85" s="62" t="s">
        <v>25</v>
      </c>
      <c r="G85" s="34">
        <f t="shared" ref="G85" si="35">C82*F84</f>
        <v>0</v>
      </c>
      <c r="H85" s="39"/>
      <c r="I85" s="62" t="s">
        <v>12</v>
      </c>
    </row>
    <row r="86" spans="1:9" ht="31.5" x14ac:dyDescent="0.25">
      <c r="A86" s="68"/>
      <c r="B86" s="17" t="s">
        <v>38</v>
      </c>
      <c r="C86" s="62">
        <f>INDEX(Спецификация!$A$1:$G$100,A80+1,5)</f>
        <v>0</v>
      </c>
      <c r="D86" s="62">
        <f>INDEX(Спецификация!$A$1:$G$100,A80+1,6)</f>
        <v>0</v>
      </c>
      <c r="E86" s="62">
        <f>INDEX(Спецификация!$A$1:$G$100,A80+1,7)</f>
        <v>0</v>
      </c>
      <c r="F86" s="61">
        <f t="shared" ref="F86" si="36">ROUND(SUM(C86+D86+E86)/3,2)</f>
        <v>0</v>
      </c>
      <c r="G86" s="70" t="s">
        <v>12</v>
      </c>
      <c r="H86" s="71"/>
      <c r="I86" s="62" t="s">
        <v>15</v>
      </c>
    </row>
    <row r="87" spans="1:9" ht="31.5" x14ac:dyDescent="0.25">
      <c r="A87" s="69"/>
      <c r="B87" s="17" t="s">
        <v>18</v>
      </c>
      <c r="C87" s="62" t="s">
        <v>25</v>
      </c>
      <c r="D87" s="62" t="s">
        <v>25</v>
      </c>
      <c r="E87" s="62" t="s">
        <v>25</v>
      </c>
      <c r="F87" s="62" t="s">
        <v>25</v>
      </c>
      <c r="G87" s="37"/>
      <c r="H87" s="35">
        <f t="shared" ref="H87" si="37">ROUND((C82*F86),2)</f>
        <v>0</v>
      </c>
      <c r="I87" s="62" t="s">
        <v>12</v>
      </c>
    </row>
    <row r="88" spans="1:9" ht="15.75" x14ac:dyDescent="0.25">
      <c r="A88" s="67">
        <v>11</v>
      </c>
      <c r="B88" s="17"/>
      <c r="C88" s="18" t="s">
        <v>9</v>
      </c>
      <c r="D88" s="18" t="s">
        <v>10</v>
      </c>
      <c r="E88" s="18" t="s">
        <v>11</v>
      </c>
      <c r="F88" s="62"/>
      <c r="G88" s="70"/>
      <c r="H88" s="71"/>
      <c r="I88" s="62"/>
    </row>
    <row r="89" spans="1:9" ht="31.5" x14ac:dyDescent="0.25">
      <c r="A89" s="68"/>
      <c r="B89" s="19" t="s">
        <v>13</v>
      </c>
      <c r="C89" s="38">
        <f>INDEX(Спецификация!$A$1:$G$100,A88+1,2)</f>
        <v>0</v>
      </c>
      <c r="D89" s="38"/>
      <c r="E89" s="38"/>
      <c r="F89" s="38"/>
      <c r="G89" s="70" t="s">
        <v>12</v>
      </c>
      <c r="H89" s="71"/>
      <c r="I89" s="62" t="s">
        <v>12</v>
      </c>
    </row>
    <row r="90" spans="1:9" ht="15.75" x14ac:dyDescent="0.25">
      <c r="A90" s="68"/>
      <c r="B90" s="19" t="str">
        <f>CONCATENATE("Количество единиц товара, ",INDEX(Спецификация!$A$1:$G$100,A88+1,3))</f>
        <v xml:space="preserve">Количество единиц товара, </v>
      </c>
      <c r="C90" s="38">
        <f>INDEX(Спецификация!$A$1:$G$100,A88+1,4)</f>
        <v>0</v>
      </c>
      <c r="D90" s="38"/>
      <c r="E90" s="38"/>
      <c r="F90" s="38"/>
      <c r="G90" s="70" t="s">
        <v>12</v>
      </c>
      <c r="H90" s="71"/>
      <c r="I90" s="62" t="s">
        <v>12</v>
      </c>
    </row>
    <row r="91" spans="1:9" ht="15.75" x14ac:dyDescent="0.25">
      <c r="A91" s="68"/>
      <c r="B91" s="17" t="s">
        <v>14</v>
      </c>
      <c r="C91" s="62" t="str">
        <f>IF((INDEX(Спецификация!$A$1:$J$100,A88+1,8))=0,"",(INDEX(Спецификация!$A$1:$J$100,A88+1,8)))</f>
        <v/>
      </c>
      <c r="D91" s="62" t="str">
        <f>IF((INDEX(Спецификация!$A$1:$J$100,A88+1,9))=0,"",(INDEX(Спецификация!$A$1:$J$100,A88+1,9)))</f>
        <v/>
      </c>
      <c r="E91" s="62" t="str">
        <f>IF((INDEX(Спецификация!$A$1:$J$100,A88+1,10))=0,"",(INDEX(Спецификация!$A$1:$J$100,A88+1,10)))</f>
        <v/>
      </c>
      <c r="F91" s="19"/>
      <c r="G91" s="70" t="s">
        <v>12</v>
      </c>
      <c r="H91" s="71"/>
      <c r="I91" s="62" t="s">
        <v>15</v>
      </c>
    </row>
    <row r="92" spans="1:9" ht="31.5" x14ac:dyDescent="0.25">
      <c r="A92" s="68"/>
      <c r="B92" s="17" t="s">
        <v>16</v>
      </c>
      <c r="C92" s="62">
        <f t="shared" ref="C92:E92" si="38">ROUND(C94/122*100,2)</f>
        <v>0</v>
      </c>
      <c r="D92" s="62">
        <f t="shared" si="38"/>
        <v>0</v>
      </c>
      <c r="E92" s="62">
        <f t="shared" si="38"/>
        <v>0</v>
      </c>
      <c r="F92" s="62">
        <f t="shared" ref="F92" si="39">ROUND(SUM(C92+D92+E92)/3,2)</f>
        <v>0</v>
      </c>
      <c r="G92" s="70" t="s">
        <v>12</v>
      </c>
      <c r="H92" s="71"/>
      <c r="I92" s="62" t="s">
        <v>15</v>
      </c>
    </row>
    <row r="93" spans="1:9" ht="31.5" x14ac:dyDescent="0.25">
      <c r="A93" s="68"/>
      <c r="B93" s="19" t="s">
        <v>17</v>
      </c>
      <c r="C93" s="62" t="s">
        <v>25</v>
      </c>
      <c r="D93" s="62" t="s">
        <v>25</v>
      </c>
      <c r="E93" s="62" t="s">
        <v>25</v>
      </c>
      <c r="F93" s="62" t="s">
        <v>25</v>
      </c>
      <c r="G93" s="34">
        <f t="shared" ref="G93" si="40">C90*F92</f>
        <v>0</v>
      </c>
      <c r="H93" s="39"/>
      <c r="I93" s="62" t="s">
        <v>12</v>
      </c>
    </row>
    <row r="94" spans="1:9" ht="31.5" x14ac:dyDescent="0.25">
      <c r="A94" s="68"/>
      <c r="B94" s="17" t="s">
        <v>38</v>
      </c>
      <c r="C94" s="62">
        <f>INDEX(Спецификация!$A$1:$G$100,A88+1,5)</f>
        <v>0</v>
      </c>
      <c r="D94" s="62">
        <f>INDEX(Спецификация!$A$1:$G$100,A88+1,6)</f>
        <v>0</v>
      </c>
      <c r="E94" s="62">
        <f>INDEX(Спецификация!$A$1:$G$100,A88+1,7)</f>
        <v>0</v>
      </c>
      <c r="F94" s="61">
        <f t="shared" ref="F94" si="41">ROUND(SUM(C94+D94+E94)/3,2)</f>
        <v>0</v>
      </c>
      <c r="G94" s="70" t="s">
        <v>12</v>
      </c>
      <c r="H94" s="71"/>
      <c r="I94" s="62" t="s">
        <v>15</v>
      </c>
    </row>
    <row r="95" spans="1:9" ht="31.5" x14ac:dyDescent="0.25">
      <c r="A95" s="69"/>
      <c r="B95" s="17" t="s">
        <v>18</v>
      </c>
      <c r="C95" s="62" t="s">
        <v>25</v>
      </c>
      <c r="D95" s="62" t="s">
        <v>25</v>
      </c>
      <c r="E95" s="62" t="s">
        <v>25</v>
      </c>
      <c r="F95" s="62" t="s">
        <v>25</v>
      </c>
      <c r="G95" s="37"/>
      <c r="H95" s="35">
        <f t="shared" ref="H95" si="42">ROUND((C90*F94),2)</f>
        <v>0</v>
      </c>
      <c r="I95" s="62" t="s">
        <v>12</v>
      </c>
    </row>
    <row r="96" spans="1:9" ht="15.75" x14ac:dyDescent="0.25">
      <c r="A96" s="67">
        <v>12</v>
      </c>
      <c r="B96" s="17"/>
      <c r="C96" s="18" t="s">
        <v>9</v>
      </c>
      <c r="D96" s="18" t="s">
        <v>10</v>
      </c>
      <c r="E96" s="18" t="s">
        <v>11</v>
      </c>
      <c r="F96" s="62"/>
      <c r="G96" s="70"/>
      <c r="H96" s="71"/>
      <c r="I96" s="62"/>
    </row>
    <row r="97" spans="1:9" ht="31.5" x14ac:dyDescent="0.25">
      <c r="A97" s="68"/>
      <c r="B97" s="19" t="s">
        <v>13</v>
      </c>
      <c r="C97" s="38">
        <f>INDEX(Спецификация!$A$1:$G$100,A96+1,2)</f>
        <v>0</v>
      </c>
      <c r="D97" s="38"/>
      <c r="E97" s="38"/>
      <c r="F97" s="38"/>
      <c r="G97" s="70" t="s">
        <v>12</v>
      </c>
      <c r="H97" s="71"/>
      <c r="I97" s="62" t="s">
        <v>12</v>
      </c>
    </row>
    <row r="98" spans="1:9" ht="15.75" x14ac:dyDescent="0.25">
      <c r="A98" s="68"/>
      <c r="B98" s="19" t="str">
        <f>CONCATENATE("Количество единиц товара, ",INDEX(Спецификация!$A$1:$G$100,A96+1,3))</f>
        <v xml:space="preserve">Количество единиц товара, </v>
      </c>
      <c r="C98" s="38">
        <f>INDEX(Спецификация!$A$1:$G$100,A96+1,4)</f>
        <v>0</v>
      </c>
      <c r="D98" s="38"/>
      <c r="E98" s="38"/>
      <c r="F98" s="38"/>
      <c r="G98" s="70" t="s">
        <v>12</v>
      </c>
      <c r="H98" s="71"/>
      <c r="I98" s="62" t="s">
        <v>12</v>
      </c>
    </row>
    <row r="99" spans="1:9" ht="15.75" x14ac:dyDescent="0.25">
      <c r="A99" s="68"/>
      <c r="B99" s="17" t="s">
        <v>14</v>
      </c>
      <c r="C99" s="62" t="str">
        <f>IF((INDEX(Спецификация!$A$1:$J$100,A96+1,8))=0,"",(INDEX(Спецификация!$A$1:$J$100,A96+1,8)))</f>
        <v/>
      </c>
      <c r="D99" s="62" t="str">
        <f>IF((INDEX(Спецификация!$A$1:$J$100,A96+1,9))=0,"",(INDEX(Спецификация!$A$1:$J$100,A96+1,9)))</f>
        <v/>
      </c>
      <c r="E99" s="62" t="str">
        <f>IF((INDEX(Спецификация!$A$1:$J$100,A96+1,10))=0,"",(INDEX(Спецификация!$A$1:$J$100,A96+1,10)))</f>
        <v/>
      </c>
      <c r="F99" s="19"/>
      <c r="G99" s="70" t="s">
        <v>12</v>
      </c>
      <c r="H99" s="71"/>
      <c r="I99" s="62" t="s">
        <v>15</v>
      </c>
    </row>
    <row r="100" spans="1:9" ht="31.5" x14ac:dyDescent="0.25">
      <c r="A100" s="68"/>
      <c r="B100" s="17" t="s">
        <v>16</v>
      </c>
      <c r="C100" s="62">
        <f t="shared" ref="C100:E100" si="43">ROUND(C102/122*100,2)</f>
        <v>0</v>
      </c>
      <c r="D100" s="62">
        <f t="shared" si="43"/>
        <v>0</v>
      </c>
      <c r="E100" s="62">
        <f t="shared" si="43"/>
        <v>0</v>
      </c>
      <c r="F100" s="62">
        <f t="shared" ref="F100" si="44">ROUND(SUM(C100+D100+E100)/3,2)</f>
        <v>0</v>
      </c>
      <c r="G100" s="70" t="s">
        <v>12</v>
      </c>
      <c r="H100" s="71"/>
      <c r="I100" s="62" t="s">
        <v>15</v>
      </c>
    </row>
    <row r="101" spans="1:9" ht="31.5" x14ac:dyDescent="0.25">
      <c r="A101" s="68"/>
      <c r="B101" s="19" t="s">
        <v>17</v>
      </c>
      <c r="C101" s="62" t="s">
        <v>25</v>
      </c>
      <c r="D101" s="62" t="s">
        <v>25</v>
      </c>
      <c r="E101" s="62" t="s">
        <v>25</v>
      </c>
      <c r="F101" s="62" t="s">
        <v>25</v>
      </c>
      <c r="G101" s="34">
        <f t="shared" ref="G101" si="45">C98*F100</f>
        <v>0</v>
      </c>
      <c r="H101" s="39"/>
      <c r="I101" s="62" t="s">
        <v>12</v>
      </c>
    </row>
    <row r="102" spans="1:9" ht="31.5" x14ac:dyDescent="0.25">
      <c r="A102" s="68"/>
      <c r="B102" s="17" t="s">
        <v>38</v>
      </c>
      <c r="C102" s="62">
        <f>INDEX(Спецификация!$A$1:$G$100,A96+1,5)</f>
        <v>0</v>
      </c>
      <c r="D102" s="62">
        <f>INDEX(Спецификация!$A$1:$G$100,A96+1,6)</f>
        <v>0</v>
      </c>
      <c r="E102" s="62">
        <f>INDEX(Спецификация!$A$1:$G$100,A96+1,7)</f>
        <v>0</v>
      </c>
      <c r="F102" s="61">
        <f t="shared" ref="F102" si="46">ROUND(SUM(C102+D102+E102)/3,2)</f>
        <v>0</v>
      </c>
      <c r="G102" s="70" t="s">
        <v>12</v>
      </c>
      <c r="H102" s="71"/>
      <c r="I102" s="62" t="s">
        <v>15</v>
      </c>
    </row>
    <row r="103" spans="1:9" ht="31.5" x14ac:dyDescent="0.25">
      <c r="A103" s="69"/>
      <c r="B103" s="17" t="s">
        <v>18</v>
      </c>
      <c r="C103" s="62" t="s">
        <v>25</v>
      </c>
      <c r="D103" s="62" t="s">
        <v>25</v>
      </c>
      <c r="E103" s="62" t="s">
        <v>25</v>
      </c>
      <c r="F103" s="62" t="s">
        <v>25</v>
      </c>
      <c r="G103" s="37"/>
      <c r="H103" s="35">
        <f t="shared" ref="H103" si="47">ROUND((C98*F102),2)</f>
        <v>0</v>
      </c>
      <c r="I103" s="62" t="s">
        <v>12</v>
      </c>
    </row>
    <row r="104" spans="1:9" ht="15.75" x14ac:dyDescent="0.25">
      <c r="A104" s="67">
        <v>13</v>
      </c>
      <c r="B104" s="17"/>
      <c r="C104" s="18" t="s">
        <v>9</v>
      </c>
      <c r="D104" s="18" t="s">
        <v>10</v>
      </c>
      <c r="E104" s="18" t="s">
        <v>11</v>
      </c>
      <c r="F104" s="62"/>
      <c r="G104" s="70"/>
      <c r="H104" s="71"/>
      <c r="I104" s="62"/>
    </row>
    <row r="105" spans="1:9" ht="31.5" x14ac:dyDescent="0.25">
      <c r="A105" s="68"/>
      <c r="B105" s="19" t="s">
        <v>13</v>
      </c>
      <c r="C105" s="38">
        <f>INDEX(Спецификация!$A$1:$G$100,A104+1,2)</f>
        <v>0</v>
      </c>
      <c r="D105" s="38"/>
      <c r="E105" s="38"/>
      <c r="F105" s="38"/>
      <c r="G105" s="70" t="s">
        <v>12</v>
      </c>
      <c r="H105" s="71"/>
      <c r="I105" s="62" t="s">
        <v>12</v>
      </c>
    </row>
    <row r="106" spans="1:9" ht="15.75" x14ac:dyDescent="0.25">
      <c r="A106" s="68"/>
      <c r="B106" s="19" t="str">
        <f>CONCATENATE("Количество единиц товара, ",INDEX(Спецификация!$A$1:$G$100,A104+1,3))</f>
        <v xml:space="preserve">Количество единиц товара, </v>
      </c>
      <c r="C106" s="38">
        <f>INDEX(Спецификация!$A$1:$G$100,A104+1,4)</f>
        <v>0</v>
      </c>
      <c r="D106" s="38"/>
      <c r="E106" s="38"/>
      <c r="F106" s="38"/>
      <c r="G106" s="70" t="s">
        <v>12</v>
      </c>
      <c r="H106" s="71"/>
      <c r="I106" s="62" t="s">
        <v>12</v>
      </c>
    </row>
    <row r="107" spans="1:9" ht="15.75" x14ac:dyDescent="0.25">
      <c r="A107" s="68"/>
      <c r="B107" s="17" t="s">
        <v>14</v>
      </c>
      <c r="C107" s="62" t="str">
        <f>IF((INDEX(Спецификация!$A$1:$J$100,A104+1,8))=0,"",(INDEX(Спецификация!$A$1:$J$100,A104+1,8)))</f>
        <v/>
      </c>
      <c r="D107" s="62" t="str">
        <f>IF((INDEX(Спецификация!$A$1:$J$100,A104+1,9))=0,"",(INDEX(Спецификация!$A$1:$J$100,A104+1,9)))</f>
        <v/>
      </c>
      <c r="E107" s="62" t="str">
        <f>IF((INDEX(Спецификация!$A$1:$J$100,A104+1,10))=0,"",(INDEX(Спецификация!$A$1:$J$100,A104+1,10)))</f>
        <v/>
      </c>
      <c r="F107" s="19"/>
      <c r="G107" s="70" t="s">
        <v>12</v>
      </c>
      <c r="H107" s="71"/>
      <c r="I107" s="62" t="s">
        <v>15</v>
      </c>
    </row>
    <row r="108" spans="1:9" ht="31.5" x14ac:dyDescent="0.25">
      <c r="A108" s="68"/>
      <c r="B108" s="17" t="s">
        <v>16</v>
      </c>
      <c r="C108" s="62">
        <f t="shared" ref="C108:E108" si="48">ROUND(C110/122*100,2)</f>
        <v>0</v>
      </c>
      <c r="D108" s="62">
        <f t="shared" si="48"/>
        <v>0</v>
      </c>
      <c r="E108" s="62">
        <f t="shared" si="48"/>
        <v>0</v>
      </c>
      <c r="F108" s="62">
        <f t="shared" ref="F108" si="49">ROUND(SUM(C108+D108+E108)/3,2)</f>
        <v>0</v>
      </c>
      <c r="G108" s="70" t="s">
        <v>12</v>
      </c>
      <c r="H108" s="71"/>
      <c r="I108" s="62" t="s">
        <v>15</v>
      </c>
    </row>
    <row r="109" spans="1:9" ht="31.5" x14ac:dyDescent="0.25">
      <c r="A109" s="68"/>
      <c r="B109" s="19" t="s">
        <v>17</v>
      </c>
      <c r="C109" s="62" t="s">
        <v>25</v>
      </c>
      <c r="D109" s="62" t="s">
        <v>25</v>
      </c>
      <c r="E109" s="62" t="s">
        <v>25</v>
      </c>
      <c r="F109" s="62" t="s">
        <v>25</v>
      </c>
      <c r="G109" s="34">
        <f t="shared" ref="G109" si="50">C106*F108</f>
        <v>0</v>
      </c>
      <c r="H109" s="39"/>
      <c r="I109" s="62" t="s">
        <v>12</v>
      </c>
    </row>
    <row r="110" spans="1:9" ht="31.5" x14ac:dyDescent="0.25">
      <c r="A110" s="68"/>
      <c r="B110" s="17" t="s">
        <v>38</v>
      </c>
      <c r="C110" s="62">
        <f>INDEX(Спецификация!$A$1:$G$100,A104+1,5)</f>
        <v>0</v>
      </c>
      <c r="D110" s="62">
        <f>INDEX(Спецификация!$A$1:$G$100,A104+1,6)</f>
        <v>0</v>
      </c>
      <c r="E110" s="62">
        <f>INDEX(Спецификация!$A$1:$G$100,A104+1,7)</f>
        <v>0</v>
      </c>
      <c r="F110" s="61">
        <f t="shared" ref="F110" si="51">ROUND(SUM(C110+D110+E110)/3,2)</f>
        <v>0</v>
      </c>
      <c r="G110" s="70" t="s">
        <v>12</v>
      </c>
      <c r="H110" s="71"/>
      <c r="I110" s="62" t="s">
        <v>15</v>
      </c>
    </row>
    <row r="111" spans="1:9" ht="31.5" x14ac:dyDescent="0.25">
      <c r="A111" s="69"/>
      <c r="B111" s="17" t="s">
        <v>18</v>
      </c>
      <c r="C111" s="62" t="s">
        <v>25</v>
      </c>
      <c r="D111" s="62" t="s">
        <v>25</v>
      </c>
      <c r="E111" s="62" t="s">
        <v>25</v>
      </c>
      <c r="F111" s="62" t="s">
        <v>25</v>
      </c>
      <c r="G111" s="37"/>
      <c r="H111" s="35">
        <f t="shared" ref="H111" si="52">ROUND((C106*F110),2)</f>
        <v>0</v>
      </c>
      <c r="I111" s="62" t="s">
        <v>12</v>
      </c>
    </row>
    <row r="112" spans="1:9" ht="47.25" x14ac:dyDescent="0.25">
      <c r="A112" s="82"/>
      <c r="B112" s="29" t="s">
        <v>27</v>
      </c>
      <c r="C112" s="22" t="s">
        <v>12</v>
      </c>
      <c r="D112" s="22" t="s">
        <v>12</v>
      </c>
      <c r="E112" s="22" t="s">
        <v>12</v>
      </c>
      <c r="F112" s="22" t="s">
        <v>12</v>
      </c>
      <c r="G112" s="83">
        <f>ROUND(G114/120*100,2)</f>
        <v>0</v>
      </c>
      <c r="H112" s="83"/>
      <c r="I112" s="30" t="s">
        <v>12</v>
      </c>
    </row>
    <row r="113" spans="1:9" ht="31.5" x14ac:dyDescent="0.25">
      <c r="A113" s="82"/>
      <c r="B113" s="29" t="s">
        <v>39</v>
      </c>
      <c r="C113" s="22" t="s">
        <v>12</v>
      </c>
      <c r="D113" s="22" t="s">
        <v>12</v>
      </c>
      <c r="E113" s="22" t="s">
        <v>12</v>
      </c>
      <c r="F113" s="22" t="s">
        <v>12</v>
      </c>
      <c r="G113" s="83">
        <f>G114-G112</f>
        <v>0</v>
      </c>
      <c r="H113" s="83"/>
      <c r="I113" s="30" t="s">
        <v>12</v>
      </c>
    </row>
    <row r="114" spans="1:9" ht="47.25" x14ac:dyDescent="0.25">
      <c r="A114" s="82"/>
      <c r="B114" s="29" t="s">
        <v>28</v>
      </c>
      <c r="C114" s="31" t="s">
        <v>12</v>
      </c>
      <c r="D114" s="31" t="s">
        <v>12</v>
      </c>
      <c r="E114" s="31" t="s">
        <v>12</v>
      </c>
      <c r="F114" s="31" t="s">
        <v>12</v>
      </c>
      <c r="G114" s="83">
        <f>SUM(H9:H103)</f>
        <v>0</v>
      </c>
      <c r="H114" s="83"/>
      <c r="I114" s="30" t="s">
        <v>12</v>
      </c>
    </row>
    <row r="116" spans="1:9" ht="30.75" customHeight="1" x14ac:dyDescent="0.25">
      <c r="B116" s="72" t="s">
        <v>35</v>
      </c>
      <c r="C116" s="72"/>
      <c r="D116" s="72"/>
      <c r="E116" s="72"/>
      <c r="F116" s="72"/>
      <c r="G116" s="72"/>
      <c r="H116" s="72"/>
      <c r="I116" s="72"/>
    </row>
    <row r="118" spans="1:9" ht="15.75" x14ac:dyDescent="0.25">
      <c r="B118" s="23" t="s">
        <v>36</v>
      </c>
      <c r="C118" s="24"/>
      <c r="D118" s="25"/>
      <c r="E118" s="25"/>
      <c r="I118" s="63" t="s">
        <v>34</v>
      </c>
    </row>
    <row r="119" spans="1:9" ht="15.75" x14ac:dyDescent="0.25">
      <c r="B119" s="26"/>
      <c r="C119" s="26"/>
      <c r="D119" s="26"/>
      <c r="E119" s="26"/>
    </row>
    <row r="120" spans="1:9" x14ac:dyDescent="0.25">
      <c r="B120" s="27" t="s">
        <v>29</v>
      </c>
      <c r="C120" s="33">
        <v>46099</v>
      </c>
      <c r="D120" s="28"/>
      <c r="E120" s="28"/>
    </row>
  </sheetData>
  <mergeCells count="103">
    <mergeCell ref="A16:A23"/>
    <mergeCell ref="A112:A114"/>
    <mergeCell ref="G20:H20"/>
    <mergeCell ref="G22:H22"/>
    <mergeCell ref="G16:H16"/>
    <mergeCell ref="G17:H17"/>
    <mergeCell ref="G18:H18"/>
    <mergeCell ref="G19:H19"/>
    <mergeCell ref="G114:H114"/>
    <mergeCell ref="G113:H113"/>
    <mergeCell ref="G112:H112"/>
    <mergeCell ref="A24:A31"/>
    <mergeCell ref="G24:H24"/>
    <mergeCell ref="G25:H25"/>
    <mergeCell ref="G26:H26"/>
    <mergeCell ref="G27:H27"/>
    <mergeCell ref="A40:A47"/>
    <mergeCell ref="G40:H40"/>
    <mergeCell ref="G41:H41"/>
    <mergeCell ref="G42:H42"/>
    <mergeCell ref="G43:H43"/>
    <mergeCell ref="G44:H44"/>
    <mergeCell ref="G46:H46"/>
    <mergeCell ref="G28:H28"/>
    <mergeCell ref="I6:I8"/>
    <mergeCell ref="B3:I3"/>
    <mergeCell ref="A9:A15"/>
    <mergeCell ref="B6:B7"/>
    <mergeCell ref="C6:E7"/>
    <mergeCell ref="F5:I5"/>
    <mergeCell ref="A6:A8"/>
    <mergeCell ref="F6:F8"/>
    <mergeCell ref="G14:H14"/>
    <mergeCell ref="G6:H8"/>
    <mergeCell ref="G9:H9"/>
    <mergeCell ref="G10:H10"/>
    <mergeCell ref="G11:H11"/>
    <mergeCell ref="G12:H12"/>
    <mergeCell ref="G30:H30"/>
    <mergeCell ref="A32:A39"/>
    <mergeCell ref="G32:H32"/>
    <mergeCell ref="G33:H33"/>
    <mergeCell ref="G34:H34"/>
    <mergeCell ref="G35:H35"/>
    <mergeCell ref="G36:H36"/>
    <mergeCell ref="G38:H38"/>
    <mergeCell ref="A56:A63"/>
    <mergeCell ref="G56:H56"/>
    <mergeCell ref="G57:H57"/>
    <mergeCell ref="G58:H58"/>
    <mergeCell ref="G59:H59"/>
    <mergeCell ref="G60:H60"/>
    <mergeCell ref="G62:H62"/>
    <mergeCell ref="A48:A55"/>
    <mergeCell ref="G48:H48"/>
    <mergeCell ref="G49:H49"/>
    <mergeCell ref="G50:H50"/>
    <mergeCell ref="G51:H51"/>
    <mergeCell ref="G52:H52"/>
    <mergeCell ref="G54:H54"/>
    <mergeCell ref="A72:A79"/>
    <mergeCell ref="G72:H72"/>
    <mergeCell ref="G73:H73"/>
    <mergeCell ref="G74:H74"/>
    <mergeCell ref="G75:H75"/>
    <mergeCell ref="G76:H76"/>
    <mergeCell ref="G78:H78"/>
    <mergeCell ref="A64:A71"/>
    <mergeCell ref="G64:H64"/>
    <mergeCell ref="G65:H65"/>
    <mergeCell ref="G66:H66"/>
    <mergeCell ref="G67:H67"/>
    <mergeCell ref="G68:H68"/>
    <mergeCell ref="G70:H70"/>
    <mergeCell ref="A88:A95"/>
    <mergeCell ref="G88:H88"/>
    <mergeCell ref="G89:H89"/>
    <mergeCell ref="G90:H90"/>
    <mergeCell ref="G91:H91"/>
    <mergeCell ref="G92:H92"/>
    <mergeCell ref="G94:H94"/>
    <mergeCell ref="A80:A87"/>
    <mergeCell ref="G80:H80"/>
    <mergeCell ref="G81:H81"/>
    <mergeCell ref="G82:H82"/>
    <mergeCell ref="G83:H83"/>
    <mergeCell ref="G84:H84"/>
    <mergeCell ref="G86:H86"/>
    <mergeCell ref="A104:A111"/>
    <mergeCell ref="G104:H104"/>
    <mergeCell ref="G105:H105"/>
    <mergeCell ref="G106:H106"/>
    <mergeCell ref="G107:H107"/>
    <mergeCell ref="G108:H108"/>
    <mergeCell ref="G110:H110"/>
    <mergeCell ref="B116:I116"/>
    <mergeCell ref="A96:A103"/>
    <mergeCell ref="G96:H96"/>
    <mergeCell ref="G97:H97"/>
    <mergeCell ref="G98:H98"/>
    <mergeCell ref="G99:H99"/>
    <mergeCell ref="G100:H100"/>
    <mergeCell ref="G102:H102"/>
  </mergeCells>
  <pageMargins left="0.70866141732283472" right="0.39370078740157483" top="0.39370078740157483" bottom="0.39370078740157483" header="0.31496062992125984" footer="0.31496062992125984"/>
  <pageSetup paperSize="9" scale="75" orientation="landscape" r:id="rId1"/>
  <rowBreaks count="1" manualBreakCount="1">
    <brk id="8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O77"/>
  <sheetViews>
    <sheetView workbookViewId="0">
      <pane ySplit="1" topLeftCell="A2" activePane="bottomLeft" state="frozen"/>
      <selection pane="bottomLeft" activeCell="O5" sqref="O5"/>
    </sheetView>
  </sheetViews>
  <sheetFormatPr defaultRowHeight="15" x14ac:dyDescent="0.25"/>
  <cols>
    <col min="1" max="1" width="5.7109375" customWidth="1"/>
    <col min="2" max="2" width="46.85546875" customWidth="1"/>
    <col min="5" max="7" width="15.140625" bestFit="1" customWidth="1"/>
    <col min="8" max="10" width="14.42578125" customWidth="1"/>
    <col min="11" max="11" width="3.7109375" customWidth="1"/>
    <col min="12" max="12" width="13.42578125" customWidth="1"/>
    <col min="13" max="13" width="14.5703125" bestFit="1" customWidth="1"/>
    <col min="15" max="15" width="19" style="64" customWidth="1"/>
  </cols>
  <sheetData>
    <row r="1" spans="1:15" s="40" customFormat="1" ht="16.5" thickBot="1" x14ac:dyDescent="0.3">
      <c r="A1" s="48" t="s">
        <v>19</v>
      </c>
      <c r="B1" s="49" t="s">
        <v>20</v>
      </c>
      <c r="C1" s="49" t="s">
        <v>21</v>
      </c>
      <c r="D1" s="50" t="s">
        <v>22</v>
      </c>
      <c r="E1" s="51" t="s">
        <v>9</v>
      </c>
      <c r="F1" s="52" t="s">
        <v>10</v>
      </c>
      <c r="G1" s="53" t="s">
        <v>11</v>
      </c>
      <c r="H1" s="51" t="s">
        <v>30</v>
      </c>
      <c r="I1" s="52" t="s">
        <v>31</v>
      </c>
      <c r="J1" s="54" t="s">
        <v>32</v>
      </c>
      <c r="K1" s="55"/>
      <c r="L1" s="56" t="s">
        <v>23</v>
      </c>
      <c r="M1" s="56" t="s">
        <v>24</v>
      </c>
      <c r="O1" s="65" t="s">
        <v>37</v>
      </c>
    </row>
    <row r="2" spans="1:15" ht="15.75" x14ac:dyDescent="0.25">
      <c r="A2" s="41">
        <v>1</v>
      </c>
      <c r="B2" s="57"/>
      <c r="C2" s="20"/>
      <c r="D2" s="42"/>
      <c r="E2" s="43"/>
      <c r="F2" s="44"/>
      <c r="G2" s="45"/>
      <c r="H2" s="43"/>
      <c r="I2" s="44"/>
      <c r="J2" s="46"/>
      <c r="K2" s="21"/>
      <c r="L2" s="47">
        <f t="shared" ref="L2:L9" si="0">ROUND((E2+F2+G2)/3,2)</f>
        <v>0</v>
      </c>
      <c r="M2" s="47">
        <f t="shared" ref="M2:M9" si="1">D2*L2</f>
        <v>0</v>
      </c>
      <c r="O2" s="66" t="str">
        <f>IFERROR(_xlfn.STDEV.S(E2:G2)/AVERAGE(E2:G2), "")</f>
        <v/>
      </c>
    </row>
    <row r="3" spans="1:15" ht="15.75" x14ac:dyDescent="0.25">
      <c r="A3" s="41">
        <f t="shared" ref="A3:A66" si="2">A2+1</f>
        <v>2</v>
      </c>
      <c r="B3" s="57"/>
      <c r="C3" s="20"/>
      <c r="D3" s="42"/>
      <c r="E3" s="43"/>
      <c r="F3" s="44"/>
      <c r="G3" s="45"/>
      <c r="H3" s="43"/>
      <c r="I3" s="44"/>
      <c r="J3" s="46"/>
      <c r="K3" s="21"/>
      <c r="L3" s="47">
        <f t="shared" si="0"/>
        <v>0</v>
      </c>
      <c r="M3" s="47">
        <f t="shared" si="1"/>
        <v>0</v>
      </c>
      <c r="O3" s="66" t="str">
        <f t="shared" ref="O3:O66" si="3">IFERROR(_xlfn.STDEV.S(E3:G3)/AVERAGE(E3:G3), "")</f>
        <v/>
      </c>
    </row>
    <row r="4" spans="1:15" ht="15.75" x14ac:dyDescent="0.25">
      <c r="A4" s="41">
        <f t="shared" si="2"/>
        <v>3</v>
      </c>
      <c r="B4" s="57"/>
      <c r="C4" s="20"/>
      <c r="D4" s="42"/>
      <c r="E4" s="43"/>
      <c r="F4" s="44"/>
      <c r="G4" s="45"/>
      <c r="H4" s="43"/>
      <c r="I4" s="44"/>
      <c r="J4" s="46"/>
      <c r="K4" s="21"/>
      <c r="L4" s="47">
        <f t="shared" si="0"/>
        <v>0</v>
      </c>
      <c r="M4" s="47">
        <f t="shared" si="1"/>
        <v>0</v>
      </c>
      <c r="O4" s="66" t="str">
        <f t="shared" si="3"/>
        <v/>
      </c>
    </row>
    <row r="5" spans="1:15" ht="15.75" x14ac:dyDescent="0.25">
      <c r="A5" s="41">
        <f t="shared" si="2"/>
        <v>4</v>
      </c>
      <c r="B5" s="57"/>
      <c r="C5" s="20"/>
      <c r="D5" s="42"/>
      <c r="E5" s="43"/>
      <c r="F5" s="44"/>
      <c r="G5" s="45"/>
      <c r="H5" s="43"/>
      <c r="I5" s="44"/>
      <c r="J5" s="46"/>
      <c r="K5" s="21"/>
      <c r="L5" s="47">
        <f t="shared" si="0"/>
        <v>0</v>
      </c>
      <c r="M5" s="47">
        <f t="shared" si="1"/>
        <v>0</v>
      </c>
      <c r="O5" s="66" t="str">
        <f t="shared" si="3"/>
        <v/>
      </c>
    </row>
    <row r="6" spans="1:15" ht="15.75" x14ac:dyDescent="0.25">
      <c r="A6" s="41">
        <f t="shared" si="2"/>
        <v>5</v>
      </c>
      <c r="B6" s="57"/>
      <c r="C6" s="20"/>
      <c r="D6" s="42"/>
      <c r="E6" s="43"/>
      <c r="F6" s="44"/>
      <c r="G6" s="45"/>
      <c r="H6" s="43"/>
      <c r="I6" s="44"/>
      <c r="J6" s="46"/>
      <c r="K6" s="21"/>
      <c r="L6" s="47">
        <f t="shared" si="0"/>
        <v>0</v>
      </c>
      <c r="M6" s="47">
        <f t="shared" si="1"/>
        <v>0</v>
      </c>
      <c r="O6" s="66" t="str">
        <f t="shared" si="3"/>
        <v/>
      </c>
    </row>
    <row r="7" spans="1:15" ht="15.75" x14ac:dyDescent="0.25">
      <c r="A7" s="41">
        <f t="shared" si="2"/>
        <v>6</v>
      </c>
      <c r="B7" s="57"/>
      <c r="C7" s="20"/>
      <c r="D7" s="42"/>
      <c r="E7" s="43"/>
      <c r="F7" s="44"/>
      <c r="G7" s="45"/>
      <c r="H7" s="43"/>
      <c r="I7" s="44"/>
      <c r="J7" s="46"/>
      <c r="K7" s="21"/>
      <c r="L7" s="47">
        <f t="shared" si="0"/>
        <v>0</v>
      </c>
      <c r="M7" s="47">
        <f t="shared" si="1"/>
        <v>0</v>
      </c>
      <c r="O7" s="66" t="str">
        <f t="shared" si="3"/>
        <v/>
      </c>
    </row>
    <row r="8" spans="1:15" ht="15.75" x14ac:dyDescent="0.25">
      <c r="A8" s="41">
        <f t="shared" si="2"/>
        <v>7</v>
      </c>
      <c r="B8" s="57"/>
      <c r="C8" s="20"/>
      <c r="D8" s="42"/>
      <c r="E8" s="43"/>
      <c r="F8" s="44"/>
      <c r="G8" s="45"/>
      <c r="H8" s="43"/>
      <c r="I8" s="44"/>
      <c r="J8" s="46"/>
      <c r="K8" s="21"/>
      <c r="L8" s="47">
        <f t="shared" si="0"/>
        <v>0</v>
      </c>
      <c r="M8" s="47">
        <f t="shared" si="1"/>
        <v>0</v>
      </c>
      <c r="O8" s="66" t="str">
        <f t="shared" si="3"/>
        <v/>
      </c>
    </row>
    <row r="9" spans="1:15" ht="15.75" x14ac:dyDescent="0.25">
      <c r="A9" s="41">
        <f t="shared" si="2"/>
        <v>8</v>
      </c>
      <c r="B9" s="57"/>
      <c r="C9" s="20"/>
      <c r="D9" s="42"/>
      <c r="E9" s="43"/>
      <c r="F9" s="44"/>
      <c r="G9" s="45"/>
      <c r="H9" s="43"/>
      <c r="I9" s="44"/>
      <c r="J9" s="46"/>
      <c r="K9" s="21"/>
      <c r="L9" s="47">
        <f t="shared" si="0"/>
        <v>0</v>
      </c>
      <c r="M9" s="47">
        <f t="shared" si="1"/>
        <v>0</v>
      </c>
      <c r="O9" s="66" t="str">
        <f t="shared" si="3"/>
        <v/>
      </c>
    </row>
    <row r="10" spans="1:15" ht="15.75" x14ac:dyDescent="0.25">
      <c r="A10" s="41">
        <f t="shared" si="2"/>
        <v>9</v>
      </c>
      <c r="B10" s="57"/>
      <c r="C10" s="20"/>
      <c r="D10" s="42"/>
      <c r="E10" s="43"/>
      <c r="F10" s="44"/>
      <c r="G10" s="45"/>
      <c r="H10" s="43"/>
      <c r="I10" s="44"/>
      <c r="J10" s="46"/>
      <c r="K10" s="21"/>
      <c r="L10" s="47">
        <f t="shared" ref="L10:L73" si="4">ROUND((E10+F10+G10)/3,2)</f>
        <v>0</v>
      </c>
      <c r="M10" s="47">
        <f t="shared" ref="M10:M73" si="5">D10*L10</f>
        <v>0</v>
      </c>
      <c r="O10" s="66" t="str">
        <f t="shared" si="3"/>
        <v/>
      </c>
    </row>
    <row r="11" spans="1:15" ht="15.75" x14ac:dyDescent="0.25">
      <c r="A11" s="41">
        <f t="shared" si="2"/>
        <v>10</v>
      </c>
      <c r="B11" s="57"/>
      <c r="C11" s="20"/>
      <c r="D11" s="42"/>
      <c r="E11" s="43"/>
      <c r="F11" s="44"/>
      <c r="G11" s="45"/>
      <c r="H11" s="43"/>
      <c r="I11" s="44"/>
      <c r="J11" s="46"/>
      <c r="K11" s="21"/>
      <c r="L11" s="47">
        <f t="shared" si="4"/>
        <v>0</v>
      </c>
      <c r="M11" s="47">
        <f t="shared" si="5"/>
        <v>0</v>
      </c>
      <c r="O11" s="66" t="str">
        <f t="shared" si="3"/>
        <v/>
      </c>
    </row>
    <row r="12" spans="1:15" ht="15.75" x14ac:dyDescent="0.25">
      <c r="A12" s="41">
        <f t="shared" si="2"/>
        <v>11</v>
      </c>
      <c r="B12" s="57"/>
      <c r="C12" s="20"/>
      <c r="D12" s="42"/>
      <c r="E12" s="43"/>
      <c r="F12" s="44"/>
      <c r="G12" s="45"/>
      <c r="H12" s="43"/>
      <c r="I12" s="44"/>
      <c r="J12" s="46"/>
      <c r="K12" s="21"/>
      <c r="L12" s="47">
        <f t="shared" si="4"/>
        <v>0</v>
      </c>
      <c r="M12" s="47">
        <f t="shared" si="5"/>
        <v>0</v>
      </c>
      <c r="O12" s="66" t="str">
        <f t="shared" si="3"/>
        <v/>
      </c>
    </row>
    <row r="13" spans="1:15" ht="15.75" x14ac:dyDescent="0.25">
      <c r="A13" s="41">
        <f t="shared" si="2"/>
        <v>12</v>
      </c>
      <c r="B13" s="57"/>
      <c r="C13" s="20"/>
      <c r="D13" s="42"/>
      <c r="E13" s="43"/>
      <c r="F13" s="44"/>
      <c r="G13" s="45"/>
      <c r="H13" s="43"/>
      <c r="I13" s="44"/>
      <c r="J13" s="46"/>
      <c r="K13" s="21"/>
      <c r="L13" s="47">
        <f t="shared" si="4"/>
        <v>0</v>
      </c>
      <c r="M13" s="47">
        <f t="shared" si="5"/>
        <v>0</v>
      </c>
      <c r="O13" s="66" t="str">
        <f t="shared" si="3"/>
        <v/>
      </c>
    </row>
    <row r="14" spans="1:15" ht="15.75" x14ac:dyDescent="0.25">
      <c r="A14" s="41">
        <f t="shared" si="2"/>
        <v>13</v>
      </c>
      <c r="B14" s="57"/>
      <c r="C14" s="20"/>
      <c r="D14" s="42"/>
      <c r="E14" s="43"/>
      <c r="F14" s="44"/>
      <c r="G14" s="45"/>
      <c r="H14" s="43"/>
      <c r="I14" s="44"/>
      <c r="J14" s="46"/>
      <c r="K14" s="21"/>
      <c r="L14" s="47">
        <f t="shared" si="4"/>
        <v>0</v>
      </c>
      <c r="M14" s="47">
        <f t="shared" si="5"/>
        <v>0</v>
      </c>
      <c r="O14" s="66" t="str">
        <f t="shared" si="3"/>
        <v/>
      </c>
    </row>
    <row r="15" spans="1:15" ht="15.75" x14ac:dyDescent="0.25">
      <c r="A15" s="41">
        <f t="shared" si="2"/>
        <v>14</v>
      </c>
      <c r="B15" s="57"/>
      <c r="C15" s="20"/>
      <c r="D15" s="42"/>
      <c r="E15" s="43"/>
      <c r="F15" s="44"/>
      <c r="G15" s="45"/>
      <c r="H15" s="43"/>
      <c r="I15" s="44"/>
      <c r="J15" s="46"/>
      <c r="K15" s="21"/>
      <c r="L15" s="47">
        <f t="shared" si="4"/>
        <v>0</v>
      </c>
      <c r="M15" s="47">
        <f t="shared" si="5"/>
        <v>0</v>
      </c>
      <c r="O15" s="66" t="str">
        <f t="shared" si="3"/>
        <v/>
      </c>
    </row>
    <row r="16" spans="1:15" ht="15.75" x14ac:dyDescent="0.25">
      <c r="A16" s="41">
        <f t="shared" si="2"/>
        <v>15</v>
      </c>
      <c r="B16" s="57"/>
      <c r="C16" s="20"/>
      <c r="D16" s="42"/>
      <c r="E16" s="43"/>
      <c r="F16" s="44"/>
      <c r="G16" s="45"/>
      <c r="H16" s="43"/>
      <c r="I16" s="44"/>
      <c r="J16" s="46"/>
      <c r="K16" s="21"/>
      <c r="L16" s="47">
        <f t="shared" si="4"/>
        <v>0</v>
      </c>
      <c r="M16" s="47">
        <f t="shared" si="5"/>
        <v>0</v>
      </c>
      <c r="O16" s="66" t="str">
        <f t="shared" si="3"/>
        <v/>
      </c>
    </row>
    <row r="17" spans="1:15" ht="15.75" x14ac:dyDescent="0.25">
      <c r="A17" s="41">
        <f t="shared" si="2"/>
        <v>16</v>
      </c>
      <c r="B17" s="57"/>
      <c r="C17" s="20"/>
      <c r="D17" s="42"/>
      <c r="E17" s="43"/>
      <c r="F17" s="44"/>
      <c r="G17" s="45"/>
      <c r="H17" s="43"/>
      <c r="I17" s="44"/>
      <c r="J17" s="46"/>
      <c r="K17" s="21"/>
      <c r="L17" s="47">
        <f t="shared" si="4"/>
        <v>0</v>
      </c>
      <c r="M17" s="47">
        <f t="shared" si="5"/>
        <v>0</v>
      </c>
      <c r="O17" s="66" t="str">
        <f t="shared" si="3"/>
        <v/>
      </c>
    </row>
    <row r="18" spans="1:15" ht="15.75" x14ac:dyDescent="0.25">
      <c r="A18" s="41">
        <f t="shared" si="2"/>
        <v>17</v>
      </c>
      <c r="B18" s="57"/>
      <c r="C18" s="20"/>
      <c r="D18" s="42"/>
      <c r="E18" s="43"/>
      <c r="F18" s="44"/>
      <c r="G18" s="45"/>
      <c r="H18" s="43"/>
      <c r="I18" s="44"/>
      <c r="J18" s="46"/>
      <c r="K18" s="21"/>
      <c r="L18" s="47">
        <f t="shared" si="4"/>
        <v>0</v>
      </c>
      <c r="M18" s="47">
        <f t="shared" si="5"/>
        <v>0</v>
      </c>
      <c r="O18" s="66" t="str">
        <f t="shared" si="3"/>
        <v/>
      </c>
    </row>
    <row r="19" spans="1:15" ht="15.75" x14ac:dyDescent="0.25">
      <c r="A19" s="41">
        <f t="shared" si="2"/>
        <v>18</v>
      </c>
      <c r="B19" s="57"/>
      <c r="C19" s="20"/>
      <c r="D19" s="42"/>
      <c r="E19" s="43"/>
      <c r="F19" s="44"/>
      <c r="G19" s="45"/>
      <c r="H19" s="43"/>
      <c r="I19" s="44"/>
      <c r="J19" s="46"/>
      <c r="K19" s="21"/>
      <c r="L19" s="47">
        <f t="shared" si="4"/>
        <v>0</v>
      </c>
      <c r="M19" s="47">
        <f t="shared" si="5"/>
        <v>0</v>
      </c>
      <c r="O19" s="66" t="str">
        <f t="shared" si="3"/>
        <v/>
      </c>
    </row>
    <row r="20" spans="1:15" ht="15.75" x14ac:dyDescent="0.25">
      <c r="A20" s="41">
        <f t="shared" si="2"/>
        <v>19</v>
      </c>
      <c r="B20" s="57"/>
      <c r="C20" s="20"/>
      <c r="D20" s="42"/>
      <c r="E20" s="43"/>
      <c r="F20" s="44"/>
      <c r="G20" s="45"/>
      <c r="H20" s="43"/>
      <c r="I20" s="44"/>
      <c r="J20" s="46"/>
      <c r="K20" s="21"/>
      <c r="L20" s="47">
        <f t="shared" si="4"/>
        <v>0</v>
      </c>
      <c r="M20" s="47">
        <f t="shared" si="5"/>
        <v>0</v>
      </c>
      <c r="O20" s="66" t="str">
        <f t="shared" si="3"/>
        <v/>
      </c>
    </row>
    <row r="21" spans="1:15" ht="15.75" x14ac:dyDescent="0.25">
      <c r="A21" s="41">
        <f t="shared" si="2"/>
        <v>20</v>
      </c>
      <c r="B21" s="57"/>
      <c r="C21" s="20"/>
      <c r="D21" s="42"/>
      <c r="E21" s="43"/>
      <c r="F21" s="44"/>
      <c r="G21" s="45"/>
      <c r="H21" s="43"/>
      <c r="I21" s="44"/>
      <c r="J21" s="46"/>
      <c r="K21" s="21"/>
      <c r="L21" s="47">
        <f t="shared" si="4"/>
        <v>0</v>
      </c>
      <c r="M21" s="47">
        <f t="shared" si="5"/>
        <v>0</v>
      </c>
      <c r="O21" s="66" t="str">
        <f t="shared" si="3"/>
        <v/>
      </c>
    </row>
    <row r="22" spans="1:15" ht="15.75" x14ac:dyDescent="0.25">
      <c r="A22" s="41">
        <f t="shared" si="2"/>
        <v>21</v>
      </c>
      <c r="B22" s="57"/>
      <c r="C22" s="20"/>
      <c r="D22" s="42"/>
      <c r="E22" s="43"/>
      <c r="F22" s="44"/>
      <c r="G22" s="45"/>
      <c r="H22" s="43"/>
      <c r="I22" s="44"/>
      <c r="J22" s="46"/>
      <c r="K22" s="21"/>
      <c r="L22" s="47">
        <f t="shared" si="4"/>
        <v>0</v>
      </c>
      <c r="M22" s="47">
        <f t="shared" si="5"/>
        <v>0</v>
      </c>
      <c r="O22" s="66" t="str">
        <f t="shared" si="3"/>
        <v/>
      </c>
    </row>
    <row r="23" spans="1:15" ht="15.75" x14ac:dyDescent="0.25">
      <c r="A23" s="41">
        <f t="shared" si="2"/>
        <v>22</v>
      </c>
      <c r="B23" s="57"/>
      <c r="C23" s="20"/>
      <c r="D23" s="42"/>
      <c r="E23" s="43"/>
      <c r="F23" s="44"/>
      <c r="G23" s="45"/>
      <c r="H23" s="43"/>
      <c r="I23" s="44"/>
      <c r="J23" s="46"/>
      <c r="K23" s="21"/>
      <c r="L23" s="47">
        <f t="shared" si="4"/>
        <v>0</v>
      </c>
      <c r="M23" s="47">
        <f t="shared" si="5"/>
        <v>0</v>
      </c>
      <c r="O23" s="66" t="str">
        <f t="shared" si="3"/>
        <v/>
      </c>
    </row>
    <row r="24" spans="1:15" ht="15.75" x14ac:dyDescent="0.25">
      <c r="A24" s="41">
        <f t="shared" si="2"/>
        <v>23</v>
      </c>
      <c r="B24" s="57"/>
      <c r="C24" s="20"/>
      <c r="D24" s="42"/>
      <c r="E24" s="43"/>
      <c r="F24" s="44"/>
      <c r="G24" s="45"/>
      <c r="H24" s="43"/>
      <c r="I24" s="44"/>
      <c r="J24" s="46"/>
      <c r="K24" s="21"/>
      <c r="L24" s="47">
        <f t="shared" si="4"/>
        <v>0</v>
      </c>
      <c r="M24" s="47">
        <f t="shared" si="5"/>
        <v>0</v>
      </c>
      <c r="O24" s="66" t="str">
        <f t="shared" si="3"/>
        <v/>
      </c>
    </row>
    <row r="25" spans="1:15" ht="15.75" x14ac:dyDescent="0.25">
      <c r="A25" s="41">
        <f t="shared" si="2"/>
        <v>24</v>
      </c>
      <c r="B25" s="57"/>
      <c r="C25" s="20"/>
      <c r="D25" s="42"/>
      <c r="E25" s="43"/>
      <c r="F25" s="44"/>
      <c r="G25" s="45"/>
      <c r="H25" s="43"/>
      <c r="I25" s="44"/>
      <c r="J25" s="46"/>
      <c r="K25" s="21"/>
      <c r="L25" s="47">
        <f t="shared" si="4"/>
        <v>0</v>
      </c>
      <c r="M25" s="47">
        <f t="shared" si="5"/>
        <v>0</v>
      </c>
      <c r="O25" s="66" t="str">
        <f t="shared" si="3"/>
        <v/>
      </c>
    </row>
    <row r="26" spans="1:15" ht="15.75" x14ac:dyDescent="0.25">
      <c r="A26" s="41">
        <f t="shared" si="2"/>
        <v>25</v>
      </c>
      <c r="B26" s="57"/>
      <c r="C26" s="20"/>
      <c r="D26" s="42"/>
      <c r="E26" s="43"/>
      <c r="F26" s="44"/>
      <c r="G26" s="45"/>
      <c r="H26" s="43"/>
      <c r="I26" s="44"/>
      <c r="J26" s="46"/>
      <c r="K26" s="21"/>
      <c r="L26" s="47">
        <f t="shared" si="4"/>
        <v>0</v>
      </c>
      <c r="M26" s="47">
        <f t="shared" si="5"/>
        <v>0</v>
      </c>
      <c r="O26" s="66" t="str">
        <f t="shared" si="3"/>
        <v/>
      </c>
    </row>
    <row r="27" spans="1:15" ht="15.75" x14ac:dyDescent="0.25">
      <c r="A27" s="41">
        <f t="shared" si="2"/>
        <v>26</v>
      </c>
      <c r="B27" s="57"/>
      <c r="C27" s="20"/>
      <c r="D27" s="42"/>
      <c r="E27" s="43"/>
      <c r="F27" s="44"/>
      <c r="G27" s="45"/>
      <c r="H27" s="43"/>
      <c r="I27" s="44"/>
      <c r="J27" s="46"/>
      <c r="K27" s="21"/>
      <c r="L27" s="47">
        <f t="shared" si="4"/>
        <v>0</v>
      </c>
      <c r="M27" s="47">
        <f t="shared" si="5"/>
        <v>0</v>
      </c>
      <c r="O27" s="66" t="str">
        <f t="shared" si="3"/>
        <v/>
      </c>
    </row>
    <row r="28" spans="1:15" ht="15.75" x14ac:dyDescent="0.25">
      <c r="A28" s="41">
        <f t="shared" si="2"/>
        <v>27</v>
      </c>
      <c r="B28" s="57"/>
      <c r="C28" s="20"/>
      <c r="D28" s="42"/>
      <c r="E28" s="43"/>
      <c r="F28" s="44"/>
      <c r="G28" s="45"/>
      <c r="H28" s="43"/>
      <c r="I28" s="44"/>
      <c r="J28" s="46"/>
      <c r="K28" s="21"/>
      <c r="L28" s="47">
        <f t="shared" si="4"/>
        <v>0</v>
      </c>
      <c r="M28" s="47">
        <f t="shared" si="5"/>
        <v>0</v>
      </c>
      <c r="O28" s="66" t="str">
        <f t="shared" si="3"/>
        <v/>
      </c>
    </row>
    <row r="29" spans="1:15" ht="15.75" x14ac:dyDescent="0.25">
      <c r="A29" s="41">
        <f t="shared" si="2"/>
        <v>28</v>
      </c>
      <c r="B29" s="57"/>
      <c r="C29" s="20"/>
      <c r="D29" s="42"/>
      <c r="E29" s="43"/>
      <c r="F29" s="44"/>
      <c r="G29" s="45"/>
      <c r="H29" s="43"/>
      <c r="I29" s="44"/>
      <c r="J29" s="46"/>
      <c r="K29" s="21"/>
      <c r="L29" s="47">
        <f t="shared" si="4"/>
        <v>0</v>
      </c>
      <c r="M29" s="47">
        <f t="shared" si="5"/>
        <v>0</v>
      </c>
      <c r="O29" s="66" t="str">
        <f t="shared" si="3"/>
        <v/>
      </c>
    </row>
    <row r="30" spans="1:15" ht="15.75" x14ac:dyDescent="0.25">
      <c r="A30" s="41">
        <f t="shared" si="2"/>
        <v>29</v>
      </c>
      <c r="B30" s="57"/>
      <c r="C30" s="20"/>
      <c r="D30" s="42"/>
      <c r="E30" s="43"/>
      <c r="F30" s="44"/>
      <c r="G30" s="45"/>
      <c r="H30" s="43"/>
      <c r="I30" s="44"/>
      <c r="J30" s="46"/>
      <c r="K30" s="21"/>
      <c r="L30" s="47">
        <f t="shared" si="4"/>
        <v>0</v>
      </c>
      <c r="M30" s="47">
        <f t="shared" si="5"/>
        <v>0</v>
      </c>
      <c r="O30" s="66" t="str">
        <f t="shared" si="3"/>
        <v/>
      </c>
    </row>
    <row r="31" spans="1:15" ht="15.75" x14ac:dyDescent="0.25">
      <c r="A31" s="41">
        <f t="shared" si="2"/>
        <v>30</v>
      </c>
      <c r="B31" s="57"/>
      <c r="C31" s="20"/>
      <c r="D31" s="42"/>
      <c r="E31" s="43"/>
      <c r="F31" s="44"/>
      <c r="G31" s="45"/>
      <c r="H31" s="43"/>
      <c r="I31" s="44"/>
      <c r="J31" s="46"/>
      <c r="K31" s="21"/>
      <c r="L31" s="47">
        <f t="shared" si="4"/>
        <v>0</v>
      </c>
      <c r="M31" s="47">
        <f t="shared" si="5"/>
        <v>0</v>
      </c>
      <c r="O31" s="66" t="str">
        <f t="shared" si="3"/>
        <v/>
      </c>
    </row>
    <row r="32" spans="1:15" ht="15.75" x14ac:dyDescent="0.25">
      <c r="A32" s="41">
        <f t="shared" si="2"/>
        <v>31</v>
      </c>
      <c r="B32" s="57"/>
      <c r="C32" s="20"/>
      <c r="D32" s="42"/>
      <c r="E32" s="43"/>
      <c r="F32" s="44"/>
      <c r="G32" s="45"/>
      <c r="H32" s="43"/>
      <c r="I32" s="44"/>
      <c r="J32" s="46"/>
      <c r="K32" s="21"/>
      <c r="L32" s="47">
        <f t="shared" si="4"/>
        <v>0</v>
      </c>
      <c r="M32" s="47">
        <f t="shared" si="5"/>
        <v>0</v>
      </c>
      <c r="O32" s="66" t="str">
        <f t="shared" si="3"/>
        <v/>
      </c>
    </row>
    <row r="33" spans="1:15" ht="15.75" x14ac:dyDescent="0.25">
      <c r="A33" s="41">
        <f t="shared" si="2"/>
        <v>32</v>
      </c>
      <c r="B33" s="57"/>
      <c r="C33" s="20"/>
      <c r="D33" s="42"/>
      <c r="E33" s="43"/>
      <c r="F33" s="44"/>
      <c r="G33" s="45"/>
      <c r="H33" s="43"/>
      <c r="I33" s="44"/>
      <c r="J33" s="46"/>
      <c r="K33" s="21"/>
      <c r="L33" s="47">
        <f t="shared" si="4"/>
        <v>0</v>
      </c>
      <c r="M33" s="47">
        <f t="shared" si="5"/>
        <v>0</v>
      </c>
      <c r="O33" s="66" t="str">
        <f t="shared" si="3"/>
        <v/>
      </c>
    </row>
    <row r="34" spans="1:15" ht="15.75" x14ac:dyDescent="0.25">
      <c r="A34" s="41">
        <f t="shared" si="2"/>
        <v>33</v>
      </c>
      <c r="B34" s="57"/>
      <c r="C34" s="20"/>
      <c r="D34" s="42"/>
      <c r="E34" s="43"/>
      <c r="F34" s="44"/>
      <c r="G34" s="45"/>
      <c r="H34" s="43"/>
      <c r="I34" s="44"/>
      <c r="J34" s="46"/>
      <c r="K34" s="21"/>
      <c r="L34" s="47">
        <f t="shared" si="4"/>
        <v>0</v>
      </c>
      <c r="M34" s="47">
        <f t="shared" si="5"/>
        <v>0</v>
      </c>
      <c r="O34" s="66" t="str">
        <f t="shared" si="3"/>
        <v/>
      </c>
    </row>
    <row r="35" spans="1:15" ht="15.75" x14ac:dyDescent="0.25">
      <c r="A35" s="41">
        <f t="shared" si="2"/>
        <v>34</v>
      </c>
      <c r="B35" s="57"/>
      <c r="C35" s="20"/>
      <c r="D35" s="42"/>
      <c r="E35" s="43"/>
      <c r="F35" s="44"/>
      <c r="G35" s="45"/>
      <c r="H35" s="43"/>
      <c r="I35" s="44"/>
      <c r="J35" s="46"/>
      <c r="K35" s="21"/>
      <c r="L35" s="47">
        <f t="shared" si="4"/>
        <v>0</v>
      </c>
      <c r="M35" s="47">
        <f t="shared" si="5"/>
        <v>0</v>
      </c>
      <c r="O35" s="66" t="str">
        <f t="shared" si="3"/>
        <v/>
      </c>
    </row>
    <row r="36" spans="1:15" ht="15.75" x14ac:dyDescent="0.25">
      <c r="A36" s="41">
        <f t="shared" si="2"/>
        <v>35</v>
      </c>
      <c r="B36" s="57"/>
      <c r="C36" s="20"/>
      <c r="D36" s="42"/>
      <c r="E36" s="43"/>
      <c r="F36" s="44"/>
      <c r="G36" s="45"/>
      <c r="H36" s="43"/>
      <c r="I36" s="44"/>
      <c r="J36" s="46"/>
      <c r="K36" s="21"/>
      <c r="L36" s="47">
        <f t="shared" si="4"/>
        <v>0</v>
      </c>
      <c r="M36" s="47">
        <f t="shared" si="5"/>
        <v>0</v>
      </c>
      <c r="O36" s="66" t="str">
        <f t="shared" si="3"/>
        <v/>
      </c>
    </row>
    <row r="37" spans="1:15" ht="15.75" x14ac:dyDescent="0.25">
      <c r="A37" s="41">
        <f t="shared" si="2"/>
        <v>36</v>
      </c>
      <c r="B37" s="57"/>
      <c r="C37" s="20"/>
      <c r="D37" s="42"/>
      <c r="E37" s="43"/>
      <c r="F37" s="44"/>
      <c r="G37" s="45"/>
      <c r="H37" s="43"/>
      <c r="I37" s="44"/>
      <c r="J37" s="46"/>
      <c r="K37" s="21"/>
      <c r="L37" s="47">
        <f t="shared" si="4"/>
        <v>0</v>
      </c>
      <c r="M37" s="47">
        <f t="shared" si="5"/>
        <v>0</v>
      </c>
      <c r="O37" s="66" t="str">
        <f t="shared" si="3"/>
        <v/>
      </c>
    </row>
    <row r="38" spans="1:15" ht="15.75" x14ac:dyDescent="0.25">
      <c r="A38" s="41">
        <f t="shared" si="2"/>
        <v>37</v>
      </c>
      <c r="B38" s="57"/>
      <c r="C38" s="20"/>
      <c r="D38" s="42"/>
      <c r="E38" s="43"/>
      <c r="F38" s="44"/>
      <c r="G38" s="45"/>
      <c r="H38" s="43"/>
      <c r="I38" s="44"/>
      <c r="J38" s="46"/>
      <c r="K38" s="21"/>
      <c r="L38" s="47">
        <f t="shared" si="4"/>
        <v>0</v>
      </c>
      <c r="M38" s="47">
        <f t="shared" si="5"/>
        <v>0</v>
      </c>
      <c r="O38" s="66" t="str">
        <f t="shared" si="3"/>
        <v/>
      </c>
    </row>
    <row r="39" spans="1:15" ht="15.75" x14ac:dyDescent="0.25">
      <c r="A39" s="41">
        <f t="shared" si="2"/>
        <v>38</v>
      </c>
      <c r="B39" s="57"/>
      <c r="C39" s="20"/>
      <c r="D39" s="42"/>
      <c r="E39" s="43"/>
      <c r="F39" s="44"/>
      <c r="G39" s="45"/>
      <c r="H39" s="43"/>
      <c r="I39" s="44"/>
      <c r="J39" s="46"/>
      <c r="K39" s="21"/>
      <c r="L39" s="47">
        <f t="shared" si="4"/>
        <v>0</v>
      </c>
      <c r="M39" s="47">
        <f t="shared" si="5"/>
        <v>0</v>
      </c>
      <c r="O39" s="66" t="str">
        <f t="shared" si="3"/>
        <v/>
      </c>
    </row>
    <row r="40" spans="1:15" ht="15.75" x14ac:dyDescent="0.25">
      <c r="A40" s="41">
        <f t="shared" si="2"/>
        <v>39</v>
      </c>
      <c r="B40" s="57"/>
      <c r="C40" s="20"/>
      <c r="D40" s="42"/>
      <c r="E40" s="43"/>
      <c r="F40" s="44"/>
      <c r="G40" s="45"/>
      <c r="H40" s="43"/>
      <c r="I40" s="44"/>
      <c r="J40" s="46"/>
      <c r="K40" s="21"/>
      <c r="L40" s="47">
        <f t="shared" si="4"/>
        <v>0</v>
      </c>
      <c r="M40" s="47">
        <f t="shared" si="5"/>
        <v>0</v>
      </c>
      <c r="O40" s="66" t="str">
        <f t="shared" si="3"/>
        <v/>
      </c>
    </row>
    <row r="41" spans="1:15" ht="15.75" x14ac:dyDescent="0.25">
      <c r="A41" s="41">
        <f t="shared" si="2"/>
        <v>40</v>
      </c>
      <c r="B41" s="57"/>
      <c r="C41" s="20"/>
      <c r="D41" s="42"/>
      <c r="E41" s="43"/>
      <c r="F41" s="44"/>
      <c r="G41" s="45"/>
      <c r="H41" s="43"/>
      <c r="I41" s="44"/>
      <c r="J41" s="46"/>
      <c r="K41" s="21"/>
      <c r="L41" s="47">
        <f t="shared" si="4"/>
        <v>0</v>
      </c>
      <c r="M41" s="47">
        <f t="shared" si="5"/>
        <v>0</v>
      </c>
      <c r="O41" s="66" t="str">
        <f t="shared" si="3"/>
        <v/>
      </c>
    </row>
    <row r="42" spans="1:15" ht="15.75" x14ac:dyDescent="0.25">
      <c r="A42" s="41">
        <f t="shared" si="2"/>
        <v>41</v>
      </c>
      <c r="B42" s="57"/>
      <c r="C42" s="20"/>
      <c r="D42" s="42"/>
      <c r="E42" s="43"/>
      <c r="F42" s="44"/>
      <c r="G42" s="45"/>
      <c r="H42" s="43"/>
      <c r="I42" s="44"/>
      <c r="J42" s="46"/>
      <c r="K42" s="21"/>
      <c r="L42" s="47">
        <f t="shared" si="4"/>
        <v>0</v>
      </c>
      <c r="M42" s="47">
        <f t="shared" si="5"/>
        <v>0</v>
      </c>
      <c r="O42" s="66" t="str">
        <f t="shared" si="3"/>
        <v/>
      </c>
    </row>
    <row r="43" spans="1:15" ht="15.75" x14ac:dyDescent="0.25">
      <c r="A43" s="41">
        <f t="shared" si="2"/>
        <v>42</v>
      </c>
      <c r="B43" s="57"/>
      <c r="C43" s="20"/>
      <c r="D43" s="42"/>
      <c r="E43" s="43"/>
      <c r="F43" s="44"/>
      <c r="G43" s="45"/>
      <c r="H43" s="43"/>
      <c r="I43" s="44"/>
      <c r="J43" s="46"/>
      <c r="K43" s="21"/>
      <c r="L43" s="47">
        <f t="shared" si="4"/>
        <v>0</v>
      </c>
      <c r="M43" s="47">
        <f t="shared" si="5"/>
        <v>0</v>
      </c>
      <c r="O43" s="66" t="str">
        <f t="shared" si="3"/>
        <v/>
      </c>
    </row>
    <row r="44" spans="1:15" ht="15.75" x14ac:dyDescent="0.25">
      <c r="A44" s="41">
        <f t="shared" si="2"/>
        <v>43</v>
      </c>
      <c r="B44" s="57"/>
      <c r="C44" s="20"/>
      <c r="D44" s="42"/>
      <c r="E44" s="43"/>
      <c r="F44" s="44"/>
      <c r="G44" s="45"/>
      <c r="H44" s="43"/>
      <c r="I44" s="44"/>
      <c r="J44" s="46"/>
      <c r="K44" s="21"/>
      <c r="L44" s="47">
        <f t="shared" si="4"/>
        <v>0</v>
      </c>
      <c r="M44" s="47">
        <f t="shared" si="5"/>
        <v>0</v>
      </c>
      <c r="O44" s="66" t="str">
        <f t="shared" si="3"/>
        <v/>
      </c>
    </row>
    <row r="45" spans="1:15" ht="15.75" x14ac:dyDescent="0.25">
      <c r="A45" s="41">
        <f t="shared" si="2"/>
        <v>44</v>
      </c>
      <c r="B45" s="57"/>
      <c r="C45" s="20"/>
      <c r="D45" s="42"/>
      <c r="E45" s="43"/>
      <c r="F45" s="44"/>
      <c r="G45" s="45"/>
      <c r="H45" s="43"/>
      <c r="I45" s="44"/>
      <c r="J45" s="46"/>
      <c r="K45" s="21"/>
      <c r="L45" s="47">
        <f t="shared" si="4"/>
        <v>0</v>
      </c>
      <c r="M45" s="47">
        <f t="shared" si="5"/>
        <v>0</v>
      </c>
      <c r="O45" s="66" t="str">
        <f t="shared" si="3"/>
        <v/>
      </c>
    </row>
    <row r="46" spans="1:15" ht="15.75" x14ac:dyDescent="0.25">
      <c r="A46" s="41">
        <f t="shared" si="2"/>
        <v>45</v>
      </c>
      <c r="B46" s="57"/>
      <c r="C46" s="20"/>
      <c r="D46" s="42"/>
      <c r="E46" s="43"/>
      <c r="F46" s="44"/>
      <c r="G46" s="45"/>
      <c r="H46" s="43"/>
      <c r="I46" s="44"/>
      <c r="J46" s="46"/>
      <c r="K46" s="21"/>
      <c r="L46" s="47">
        <f t="shared" si="4"/>
        <v>0</v>
      </c>
      <c r="M46" s="47">
        <f t="shared" si="5"/>
        <v>0</v>
      </c>
      <c r="O46" s="66" t="str">
        <f t="shared" si="3"/>
        <v/>
      </c>
    </row>
    <row r="47" spans="1:15" ht="15.75" x14ac:dyDescent="0.25">
      <c r="A47" s="41">
        <f t="shared" si="2"/>
        <v>46</v>
      </c>
      <c r="B47" s="57"/>
      <c r="C47" s="20"/>
      <c r="D47" s="42"/>
      <c r="E47" s="43"/>
      <c r="F47" s="44"/>
      <c r="G47" s="45"/>
      <c r="H47" s="43"/>
      <c r="I47" s="44"/>
      <c r="J47" s="46"/>
      <c r="K47" s="21"/>
      <c r="L47" s="47">
        <f t="shared" si="4"/>
        <v>0</v>
      </c>
      <c r="M47" s="47">
        <f t="shared" si="5"/>
        <v>0</v>
      </c>
      <c r="O47" s="66" t="str">
        <f t="shared" si="3"/>
        <v/>
      </c>
    </row>
    <row r="48" spans="1:15" ht="15.75" x14ac:dyDescent="0.25">
      <c r="A48" s="41">
        <f t="shared" si="2"/>
        <v>47</v>
      </c>
      <c r="B48" s="57"/>
      <c r="C48" s="20"/>
      <c r="D48" s="42"/>
      <c r="E48" s="43"/>
      <c r="F48" s="44"/>
      <c r="G48" s="45"/>
      <c r="H48" s="43"/>
      <c r="I48" s="44"/>
      <c r="J48" s="46"/>
      <c r="K48" s="21"/>
      <c r="L48" s="47">
        <f t="shared" si="4"/>
        <v>0</v>
      </c>
      <c r="M48" s="47">
        <f t="shared" si="5"/>
        <v>0</v>
      </c>
      <c r="O48" s="66" t="str">
        <f t="shared" si="3"/>
        <v/>
      </c>
    </row>
    <row r="49" spans="1:15" ht="15.75" x14ac:dyDescent="0.25">
      <c r="A49" s="41">
        <f t="shared" si="2"/>
        <v>48</v>
      </c>
      <c r="B49" s="57"/>
      <c r="C49" s="20"/>
      <c r="D49" s="42"/>
      <c r="E49" s="43"/>
      <c r="F49" s="44"/>
      <c r="G49" s="45"/>
      <c r="H49" s="43"/>
      <c r="I49" s="44"/>
      <c r="J49" s="46"/>
      <c r="K49" s="21"/>
      <c r="L49" s="47">
        <f t="shared" si="4"/>
        <v>0</v>
      </c>
      <c r="M49" s="47">
        <f t="shared" si="5"/>
        <v>0</v>
      </c>
      <c r="O49" s="66" t="str">
        <f t="shared" si="3"/>
        <v/>
      </c>
    </row>
    <row r="50" spans="1:15" ht="15.75" x14ac:dyDescent="0.25">
      <c r="A50" s="41">
        <f t="shared" si="2"/>
        <v>49</v>
      </c>
      <c r="B50" s="57"/>
      <c r="C50" s="20"/>
      <c r="D50" s="42"/>
      <c r="E50" s="43"/>
      <c r="F50" s="44"/>
      <c r="G50" s="45"/>
      <c r="H50" s="43"/>
      <c r="I50" s="44"/>
      <c r="J50" s="46"/>
      <c r="K50" s="21"/>
      <c r="L50" s="47">
        <f t="shared" si="4"/>
        <v>0</v>
      </c>
      <c r="M50" s="47">
        <f t="shared" si="5"/>
        <v>0</v>
      </c>
      <c r="O50" s="66" t="str">
        <f t="shared" si="3"/>
        <v/>
      </c>
    </row>
    <row r="51" spans="1:15" ht="15.75" x14ac:dyDescent="0.25">
      <c r="A51" s="41">
        <f t="shared" si="2"/>
        <v>50</v>
      </c>
      <c r="B51" s="57"/>
      <c r="C51" s="20"/>
      <c r="D51" s="42"/>
      <c r="E51" s="43"/>
      <c r="F51" s="44"/>
      <c r="G51" s="45"/>
      <c r="H51" s="43"/>
      <c r="I51" s="44"/>
      <c r="J51" s="46"/>
      <c r="K51" s="21"/>
      <c r="L51" s="47">
        <f t="shared" si="4"/>
        <v>0</v>
      </c>
      <c r="M51" s="47">
        <f t="shared" si="5"/>
        <v>0</v>
      </c>
      <c r="O51" s="66" t="str">
        <f t="shared" si="3"/>
        <v/>
      </c>
    </row>
    <row r="52" spans="1:15" ht="15.75" x14ac:dyDescent="0.25">
      <c r="A52" s="41">
        <f t="shared" si="2"/>
        <v>51</v>
      </c>
      <c r="B52" s="57"/>
      <c r="C52" s="20"/>
      <c r="D52" s="42"/>
      <c r="E52" s="43"/>
      <c r="F52" s="44"/>
      <c r="G52" s="45"/>
      <c r="H52" s="43"/>
      <c r="I52" s="44"/>
      <c r="J52" s="46"/>
      <c r="K52" s="21"/>
      <c r="L52" s="47">
        <f t="shared" si="4"/>
        <v>0</v>
      </c>
      <c r="M52" s="47">
        <f t="shared" si="5"/>
        <v>0</v>
      </c>
      <c r="O52" s="66" t="str">
        <f t="shared" si="3"/>
        <v/>
      </c>
    </row>
    <row r="53" spans="1:15" ht="15.75" x14ac:dyDescent="0.25">
      <c r="A53" s="41">
        <f t="shared" si="2"/>
        <v>52</v>
      </c>
      <c r="B53" s="57"/>
      <c r="C53" s="20"/>
      <c r="D53" s="42"/>
      <c r="E53" s="43"/>
      <c r="F53" s="44"/>
      <c r="G53" s="45"/>
      <c r="H53" s="43"/>
      <c r="I53" s="44"/>
      <c r="J53" s="46"/>
      <c r="K53" s="21"/>
      <c r="L53" s="47">
        <f t="shared" si="4"/>
        <v>0</v>
      </c>
      <c r="M53" s="47">
        <f t="shared" si="5"/>
        <v>0</v>
      </c>
      <c r="O53" s="66" t="str">
        <f t="shared" si="3"/>
        <v/>
      </c>
    </row>
    <row r="54" spans="1:15" ht="15.75" x14ac:dyDescent="0.25">
      <c r="A54" s="41">
        <f t="shared" si="2"/>
        <v>53</v>
      </c>
      <c r="B54" s="57"/>
      <c r="C54" s="20"/>
      <c r="D54" s="42"/>
      <c r="E54" s="43"/>
      <c r="F54" s="44"/>
      <c r="G54" s="45"/>
      <c r="H54" s="43"/>
      <c r="I54" s="44"/>
      <c r="J54" s="46"/>
      <c r="K54" s="21"/>
      <c r="L54" s="47">
        <f t="shared" si="4"/>
        <v>0</v>
      </c>
      <c r="M54" s="47">
        <f t="shared" si="5"/>
        <v>0</v>
      </c>
      <c r="O54" s="66" t="str">
        <f t="shared" si="3"/>
        <v/>
      </c>
    </row>
    <row r="55" spans="1:15" ht="15.75" x14ac:dyDescent="0.25">
      <c r="A55" s="41">
        <f t="shared" si="2"/>
        <v>54</v>
      </c>
      <c r="B55" s="57"/>
      <c r="C55" s="20"/>
      <c r="D55" s="42"/>
      <c r="E55" s="43"/>
      <c r="F55" s="44"/>
      <c r="G55" s="45"/>
      <c r="H55" s="43"/>
      <c r="I55" s="44"/>
      <c r="J55" s="46"/>
      <c r="K55" s="21"/>
      <c r="L55" s="47">
        <f t="shared" si="4"/>
        <v>0</v>
      </c>
      <c r="M55" s="47">
        <f t="shared" si="5"/>
        <v>0</v>
      </c>
      <c r="O55" s="66" t="str">
        <f t="shared" si="3"/>
        <v/>
      </c>
    </row>
    <row r="56" spans="1:15" ht="15.75" x14ac:dyDescent="0.25">
      <c r="A56" s="41">
        <f t="shared" si="2"/>
        <v>55</v>
      </c>
      <c r="B56" s="57"/>
      <c r="C56" s="20"/>
      <c r="D56" s="42"/>
      <c r="E56" s="43"/>
      <c r="F56" s="44"/>
      <c r="G56" s="45"/>
      <c r="H56" s="43"/>
      <c r="I56" s="44"/>
      <c r="J56" s="46"/>
      <c r="K56" s="21"/>
      <c r="L56" s="47">
        <f t="shared" si="4"/>
        <v>0</v>
      </c>
      <c r="M56" s="47">
        <f t="shared" si="5"/>
        <v>0</v>
      </c>
      <c r="O56" s="66" t="str">
        <f t="shared" si="3"/>
        <v/>
      </c>
    </row>
    <row r="57" spans="1:15" ht="15.75" x14ac:dyDescent="0.25">
      <c r="A57" s="41">
        <f t="shared" si="2"/>
        <v>56</v>
      </c>
      <c r="B57" s="57"/>
      <c r="C57" s="20"/>
      <c r="D57" s="42"/>
      <c r="E57" s="43"/>
      <c r="F57" s="44"/>
      <c r="G57" s="45"/>
      <c r="H57" s="43"/>
      <c r="I57" s="44"/>
      <c r="J57" s="46"/>
      <c r="K57" s="21"/>
      <c r="L57" s="47">
        <f t="shared" si="4"/>
        <v>0</v>
      </c>
      <c r="M57" s="47">
        <f t="shared" si="5"/>
        <v>0</v>
      </c>
      <c r="O57" s="66" t="str">
        <f t="shared" si="3"/>
        <v/>
      </c>
    </row>
    <row r="58" spans="1:15" ht="15.75" x14ac:dyDescent="0.25">
      <c r="A58" s="41">
        <f t="shared" si="2"/>
        <v>57</v>
      </c>
      <c r="B58" s="57"/>
      <c r="C58" s="20"/>
      <c r="D58" s="42"/>
      <c r="E58" s="43"/>
      <c r="F58" s="44"/>
      <c r="G58" s="45"/>
      <c r="H58" s="43"/>
      <c r="I58" s="44"/>
      <c r="J58" s="46"/>
      <c r="K58" s="21"/>
      <c r="L58" s="47">
        <f t="shared" si="4"/>
        <v>0</v>
      </c>
      <c r="M58" s="47">
        <f t="shared" si="5"/>
        <v>0</v>
      </c>
      <c r="O58" s="66" t="str">
        <f t="shared" si="3"/>
        <v/>
      </c>
    </row>
    <row r="59" spans="1:15" ht="15.75" x14ac:dyDescent="0.25">
      <c r="A59" s="41">
        <f t="shared" si="2"/>
        <v>58</v>
      </c>
      <c r="B59" s="57"/>
      <c r="C59" s="20"/>
      <c r="D59" s="42"/>
      <c r="E59" s="43"/>
      <c r="F59" s="44"/>
      <c r="G59" s="45"/>
      <c r="H59" s="43"/>
      <c r="I59" s="44"/>
      <c r="J59" s="46"/>
      <c r="K59" s="21"/>
      <c r="L59" s="47">
        <f t="shared" si="4"/>
        <v>0</v>
      </c>
      <c r="M59" s="47">
        <f t="shared" si="5"/>
        <v>0</v>
      </c>
      <c r="O59" s="66" t="str">
        <f t="shared" si="3"/>
        <v/>
      </c>
    </row>
    <row r="60" spans="1:15" ht="15.75" x14ac:dyDescent="0.25">
      <c r="A60" s="41">
        <f t="shared" si="2"/>
        <v>59</v>
      </c>
      <c r="B60" s="57"/>
      <c r="C60" s="20"/>
      <c r="D60" s="42"/>
      <c r="E60" s="43"/>
      <c r="F60" s="44"/>
      <c r="G60" s="45"/>
      <c r="H60" s="43"/>
      <c r="I60" s="44"/>
      <c r="J60" s="46"/>
      <c r="K60" s="21"/>
      <c r="L60" s="47">
        <f t="shared" si="4"/>
        <v>0</v>
      </c>
      <c r="M60" s="47">
        <f t="shared" si="5"/>
        <v>0</v>
      </c>
      <c r="O60" s="66" t="str">
        <f t="shared" si="3"/>
        <v/>
      </c>
    </row>
    <row r="61" spans="1:15" ht="15.75" x14ac:dyDescent="0.25">
      <c r="A61" s="41">
        <f t="shared" si="2"/>
        <v>60</v>
      </c>
      <c r="B61" s="57"/>
      <c r="C61" s="20"/>
      <c r="D61" s="42"/>
      <c r="E61" s="43"/>
      <c r="F61" s="44"/>
      <c r="G61" s="45"/>
      <c r="H61" s="43"/>
      <c r="I61" s="44"/>
      <c r="J61" s="46"/>
      <c r="K61" s="21"/>
      <c r="L61" s="47">
        <f t="shared" si="4"/>
        <v>0</v>
      </c>
      <c r="M61" s="47">
        <f t="shared" si="5"/>
        <v>0</v>
      </c>
      <c r="O61" s="66" t="str">
        <f t="shared" si="3"/>
        <v/>
      </c>
    </row>
    <row r="62" spans="1:15" ht="15.75" x14ac:dyDescent="0.25">
      <c r="A62" s="41">
        <f t="shared" si="2"/>
        <v>61</v>
      </c>
      <c r="B62" s="57"/>
      <c r="C62" s="20"/>
      <c r="D62" s="42"/>
      <c r="E62" s="43"/>
      <c r="F62" s="44"/>
      <c r="G62" s="45"/>
      <c r="H62" s="43"/>
      <c r="I62" s="44"/>
      <c r="J62" s="46"/>
      <c r="K62" s="21"/>
      <c r="L62" s="47">
        <f t="shared" si="4"/>
        <v>0</v>
      </c>
      <c r="M62" s="47">
        <f t="shared" si="5"/>
        <v>0</v>
      </c>
      <c r="O62" s="66" t="str">
        <f t="shared" si="3"/>
        <v/>
      </c>
    </row>
    <row r="63" spans="1:15" ht="15.75" x14ac:dyDescent="0.25">
      <c r="A63" s="41">
        <f t="shared" si="2"/>
        <v>62</v>
      </c>
      <c r="B63" s="57"/>
      <c r="C63" s="20"/>
      <c r="D63" s="42"/>
      <c r="E63" s="43"/>
      <c r="F63" s="44"/>
      <c r="G63" s="45"/>
      <c r="H63" s="43"/>
      <c r="I63" s="44"/>
      <c r="J63" s="46"/>
      <c r="K63" s="21"/>
      <c r="L63" s="47">
        <f t="shared" si="4"/>
        <v>0</v>
      </c>
      <c r="M63" s="47">
        <f t="shared" si="5"/>
        <v>0</v>
      </c>
      <c r="O63" s="66" t="str">
        <f t="shared" si="3"/>
        <v/>
      </c>
    </row>
    <row r="64" spans="1:15" ht="15.75" x14ac:dyDescent="0.25">
      <c r="A64" s="41">
        <f t="shared" si="2"/>
        <v>63</v>
      </c>
      <c r="B64" s="57"/>
      <c r="C64" s="20"/>
      <c r="D64" s="42"/>
      <c r="E64" s="43"/>
      <c r="F64" s="44"/>
      <c r="G64" s="45"/>
      <c r="H64" s="43"/>
      <c r="I64" s="44"/>
      <c r="J64" s="46"/>
      <c r="K64" s="21"/>
      <c r="L64" s="47">
        <f t="shared" si="4"/>
        <v>0</v>
      </c>
      <c r="M64" s="47">
        <f t="shared" si="5"/>
        <v>0</v>
      </c>
      <c r="O64" s="66" t="str">
        <f t="shared" si="3"/>
        <v/>
      </c>
    </row>
    <row r="65" spans="1:15" ht="15.75" x14ac:dyDescent="0.25">
      <c r="A65" s="41">
        <f t="shared" si="2"/>
        <v>64</v>
      </c>
      <c r="B65" s="57"/>
      <c r="C65" s="20"/>
      <c r="D65" s="42"/>
      <c r="E65" s="43"/>
      <c r="F65" s="44"/>
      <c r="G65" s="45"/>
      <c r="H65" s="43"/>
      <c r="I65" s="44"/>
      <c r="J65" s="46"/>
      <c r="K65" s="21"/>
      <c r="L65" s="47">
        <f t="shared" si="4"/>
        <v>0</v>
      </c>
      <c r="M65" s="47">
        <f t="shared" si="5"/>
        <v>0</v>
      </c>
      <c r="O65" s="66" t="str">
        <f t="shared" si="3"/>
        <v/>
      </c>
    </row>
    <row r="66" spans="1:15" ht="15.75" x14ac:dyDescent="0.25">
      <c r="A66" s="41">
        <f t="shared" si="2"/>
        <v>65</v>
      </c>
      <c r="B66" s="57"/>
      <c r="C66" s="20"/>
      <c r="D66" s="42"/>
      <c r="E66" s="43"/>
      <c r="F66" s="44"/>
      <c r="G66" s="45"/>
      <c r="H66" s="43"/>
      <c r="I66" s="44"/>
      <c r="J66" s="46"/>
      <c r="K66" s="21"/>
      <c r="L66" s="47">
        <f t="shared" si="4"/>
        <v>0</v>
      </c>
      <c r="M66" s="47">
        <f t="shared" si="5"/>
        <v>0</v>
      </c>
      <c r="O66" s="66" t="str">
        <f t="shared" si="3"/>
        <v/>
      </c>
    </row>
    <row r="67" spans="1:15" ht="15.75" x14ac:dyDescent="0.25">
      <c r="A67" s="41">
        <f t="shared" ref="A67:A76" si="6">A66+1</f>
        <v>66</v>
      </c>
      <c r="B67" s="57"/>
      <c r="C67" s="20"/>
      <c r="D67" s="42"/>
      <c r="E67" s="43"/>
      <c r="F67" s="44"/>
      <c r="G67" s="45"/>
      <c r="H67" s="43"/>
      <c r="I67" s="44"/>
      <c r="J67" s="46"/>
      <c r="K67" s="21"/>
      <c r="L67" s="47">
        <f t="shared" si="4"/>
        <v>0</v>
      </c>
      <c r="M67" s="47">
        <f t="shared" si="5"/>
        <v>0</v>
      </c>
      <c r="O67" s="66" t="str">
        <f t="shared" ref="O67:O76" si="7">IFERROR(_xlfn.STDEV.S(E67:G67)/AVERAGE(E67:G67), "")</f>
        <v/>
      </c>
    </row>
    <row r="68" spans="1:15" ht="15.75" x14ac:dyDescent="0.25">
      <c r="A68" s="41">
        <f t="shared" si="6"/>
        <v>67</v>
      </c>
      <c r="B68" s="57"/>
      <c r="C68" s="20"/>
      <c r="D68" s="42"/>
      <c r="E68" s="43"/>
      <c r="F68" s="44"/>
      <c r="G68" s="45"/>
      <c r="H68" s="43"/>
      <c r="I68" s="44"/>
      <c r="J68" s="46"/>
      <c r="K68" s="21"/>
      <c r="L68" s="47">
        <f t="shared" si="4"/>
        <v>0</v>
      </c>
      <c r="M68" s="47">
        <f t="shared" si="5"/>
        <v>0</v>
      </c>
      <c r="O68" s="66" t="str">
        <f t="shared" si="7"/>
        <v/>
      </c>
    </row>
    <row r="69" spans="1:15" ht="15.75" x14ac:dyDescent="0.25">
      <c r="A69" s="41">
        <f t="shared" si="6"/>
        <v>68</v>
      </c>
      <c r="B69" s="57"/>
      <c r="C69" s="20"/>
      <c r="D69" s="42"/>
      <c r="E69" s="43"/>
      <c r="F69" s="44"/>
      <c r="G69" s="45"/>
      <c r="H69" s="43"/>
      <c r="I69" s="44"/>
      <c r="J69" s="46"/>
      <c r="K69" s="21"/>
      <c r="L69" s="47">
        <f t="shared" si="4"/>
        <v>0</v>
      </c>
      <c r="M69" s="47">
        <f t="shared" si="5"/>
        <v>0</v>
      </c>
      <c r="O69" s="66" t="str">
        <f t="shared" si="7"/>
        <v/>
      </c>
    </row>
    <row r="70" spans="1:15" ht="15.75" x14ac:dyDescent="0.25">
      <c r="A70" s="41">
        <f t="shared" si="6"/>
        <v>69</v>
      </c>
      <c r="B70" s="57"/>
      <c r="C70" s="20"/>
      <c r="D70" s="42"/>
      <c r="E70" s="43"/>
      <c r="F70" s="44"/>
      <c r="G70" s="45"/>
      <c r="H70" s="43"/>
      <c r="I70" s="44"/>
      <c r="J70" s="46"/>
      <c r="K70" s="21"/>
      <c r="L70" s="47">
        <f t="shared" si="4"/>
        <v>0</v>
      </c>
      <c r="M70" s="47">
        <f t="shared" si="5"/>
        <v>0</v>
      </c>
      <c r="O70" s="66" t="str">
        <f t="shared" si="7"/>
        <v/>
      </c>
    </row>
    <row r="71" spans="1:15" ht="15.75" x14ac:dyDescent="0.25">
      <c r="A71" s="41">
        <f t="shared" si="6"/>
        <v>70</v>
      </c>
      <c r="B71" s="57"/>
      <c r="C71" s="20"/>
      <c r="D71" s="42"/>
      <c r="E71" s="43"/>
      <c r="F71" s="44"/>
      <c r="G71" s="45"/>
      <c r="H71" s="43"/>
      <c r="I71" s="44"/>
      <c r="J71" s="46"/>
      <c r="K71" s="21"/>
      <c r="L71" s="47">
        <f t="shared" si="4"/>
        <v>0</v>
      </c>
      <c r="M71" s="47">
        <f t="shared" si="5"/>
        <v>0</v>
      </c>
      <c r="O71" s="66" t="str">
        <f t="shared" si="7"/>
        <v/>
      </c>
    </row>
    <row r="72" spans="1:15" ht="15.75" x14ac:dyDescent="0.25">
      <c r="A72" s="41">
        <f t="shared" si="6"/>
        <v>71</v>
      </c>
      <c r="B72" s="57"/>
      <c r="C72" s="20"/>
      <c r="D72" s="42"/>
      <c r="E72" s="43"/>
      <c r="F72" s="44"/>
      <c r="G72" s="45"/>
      <c r="H72" s="43"/>
      <c r="I72" s="44"/>
      <c r="J72" s="46"/>
      <c r="K72" s="21"/>
      <c r="L72" s="47">
        <f t="shared" si="4"/>
        <v>0</v>
      </c>
      <c r="M72" s="47">
        <f t="shared" si="5"/>
        <v>0</v>
      </c>
      <c r="O72" s="66" t="str">
        <f t="shared" si="7"/>
        <v/>
      </c>
    </row>
    <row r="73" spans="1:15" ht="15.75" x14ac:dyDescent="0.25">
      <c r="A73" s="41">
        <f t="shared" si="6"/>
        <v>72</v>
      </c>
      <c r="B73" s="57"/>
      <c r="C73" s="20"/>
      <c r="D73" s="42"/>
      <c r="E73" s="43"/>
      <c r="F73" s="44"/>
      <c r="G73" s="45"/>
      <c r="H73" s="43"/>
      <c r="I73" s="44"/>
      <c r="J73" s="46"/>
      <c r="K73" s="21"/>
      <c r="L73" s="47">
        <f t="shared" si="4"/>
        <v>0</v>
      </c>
      <c r="M73" s="47">
        <f t="shared" si="5"/>
        <v>0</v>
      </c>
      <c r="O73" s="66" t="str">
        <f t="shared" si="7"/>
        <v/>
      </c>
    </row>
    <row r="74" spans="1:15" ht="15.75" x14ac:dyDescent="0.25">
      <c r="A74" s="41">
        <f t="shared" si="6"/>
        <v>73</v>
      </c>
      <c r="B74" s="57"/>
      <c r="C74" s="20"/>
      <c r="D74" s="42"/>
      <c r="E74" s="43"/>
      <c r="F74" s="44"/>
      <c r="G74" s="45"/>
      <c r="H74" s="43"/>
      <c r="I74" s="44"/>
      <c r="J74" s="46"/>
      <c r="K74" s="21"/>
      <c r="L74" s="47">
        <f t="shared" ref="L74:L76" si="8">ROUND((E74+F74+G74)/3,2)</f>
        <v>0</v>
      </c>
      <c r="M74" s="47">
        <f t="shared" ref="M74:M76" si="9">D74*L74</f>
        <v>0</v>
      </c>
      <c r="O74" s="66" t="str">
        <f t="shared" si="7"/>
        <v/>
      </c>
    </row>
    <row r="75" spans="1:15" ht="15.75" x14ac:dyDescent="0.25">
      <c r="A75" s="41">
        <f t="shared" si="6"/>
        <v>74</v>
      </c>
      <c r="B75" s="57"/>
      <c r="C75" s="20"/>
      <c r="D75" s="42"/>
      <c r="E75" s="43"/>
      <c r="F75" s="44"/>
      <c r="G75" s="45"/>
      <c r="H75" s="43"/>
      <c r="I75" s="44"/>
      <c r="J75" s="46"/>
      <c r="K75" s="21"/>
      <c r="L75" s="47">
        <f t="shared" si="8"/>
        <v>0</v>
      </c>
      <c r="M75" s="47">
        <f t="shared" si="9"/>
        <v>0</v>
      </c>
      <c r="O75" s="66" t="str">
        <f t="shared" si="7"/>
        <v/>
      </c>
    </row>
    <row r="76" spans="1:15" ht="15.75" x14ac:dyDescent="0.25">
      <c r="A76" s="41">
        <f t="shared" si="6"/>
        <v>75</v>
      </c>
      <c r="B76" s="57"/>
      <c r="C76" s="20"/>
      <c r="D76" s="42"/>
      <c r="E76" s="43"/>
      <c r="F76" s="44"/>
      <c r="G76" s="45"/>
      <c r="H76" s="43"/>
      <c r="I76" s="44"/>
      <c r="J76" s="46"/>
      <c r="K76" s="21"/>
      <c r="L76" s="47">
        <f t="shared" si="8"/>
        <v>0</v>
      </c>
      <c r="M76" s="47">
        <f t="shared" si="9"/>
        <v>0</v>
      </c>
      <c r="O76" s="66" t="str">
        <f t="shared" si="7"/>
        <v/>
      </c>
    </row>
    <row r="77" spans="1:15" x14ac:dyDescent="0.25">
      <c r="M77" s="60">
        <f>SUM(M2:M76)</f>
        <v>0</v>
      </c>
    </row>
  </sheetData>
  <conditionalFormatting sqref="O2:O1048576">
    <cfRule type="cellIs" dxfId="0" priority="1" operator="greaterThan">
      <formula>0.25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НМЦ</vt:lpstr>
      <vt:lpstr>Спецификация</vt:lpstr>
    </vt:vector>
  </TitlesOfParts>
  <Company>ГБУ ГППЦ ДОНМ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Миленин Вадим Валерьевич</dc:creator>
  <cp:lastModifiedBy>MTK-MileninVV</cp:lastModifiedBy>
  <cp:lastPrinted>2022-11-07T13:29:13Z</cp:lastPrinted>
  <dcterms:created xsi:type="dcterms:W3CDTF">2022-08-26T12:24:44Z</dcterms:created>
  <dcterms:modified xsi:type="dcterms:W3CDTF">2026-04-07T13:05:48Z</dcterms:modified>
</cp:coreProperties>
</file>